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akamatsusyokokaigisyo.sharepoint.com/sites/msteams_b15fef/Shared Documents/General/20．兼業・副業人材活用/R7/☆交付要綱・申請書類（様式）/"/>
    </mc:Choice>
  </mc:AlternateContent>
  <xr:revisionPtr revIDLastSave="78" documentId="14_{7D8A09C7-B2DD-4239-B469-FD489652F4B1}" xr6:coauthVersionLast="47" xr6:coauthVersionMax="47" xr10:uidLastSave="{519F8E62-6FEC-4B00-8E60-8BA4BF2D2CEF}"/>
  <bookViews>
    <workbookView xWindow="-110" yWindow="-110" windowWidth="19420" windowHeight="10420" tabRatio="646" xr2:uid="{00000000-000D-0000-FFFF-FFFF00000000}"/>
  </bookViews>
  <sheets>
    <sheet name="支出計画書（様式）" sheetId="20" r:id="rId1"/>
    <sheet name="支出計画書（様式例）" sheetId="22" r:id="rId2"/>
    <sheet name="（×）支出計画書（様式例）➁" sheetId="21" r:id="rId3"/>
    <sheet name="（×）支出計画書（様式例）" sheetId="19" r:id="rId4"/>
    <sheet name="ExpenseCategoryList" sheetId="2" state="hidden" r:id="rId5"/>
  </sheets>
  <definedNames>
    <definedName name="_Hlk3285324" localSheetId="3">'（×）支出計画書（様式例）'!#REF!</definedName>
    <definedName name="_Hlk3285324" localSheetId="2">'（×）支出計画書（様式例）➁'!#REF!</definedName>
    <definedName name="_Hlk3285324" localSheetId="0">'支出計画書（様式）'!#REF!</definedName>
    <definedName name="_Hlk3285324" localSheetId="1">'支出計画書（様式例）'!#REF!</definedName>
    <definedName name="_xlnm.Print_Area" localSheetId="3">'（×）支出計画書（様式例）'!$A$1:$AB$20</definedName>
    <definedName name="_xlnm.Print_Area" localSheetId="2">'（×）支出計画書（様式例）➁'!$A$1:$AB$28</definedName>
    <definedName name="_xlnm.Print_Area" localSheetId="0">'支出計画書（様式）'!$A$1:$AB$24</definedName>
    <definedName name="_xlnm.Print_Area" localSheetId="1">'支出計画書（様式例）'!$A$1:$AB$24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20" l="1"/>
  <c r="CQ22" i="22"/>
  <c r="CP22" i="22"/>
  <c r="CO22" i="22"/>
  <c r="CN22" i="22"/>
  <c r="R22" i="22"/>
  <c r="K22" i="22"/>
  <c r="CQ21" i="22"/>
  <c r="CP21" i="22"/>
  <c r="CO21" i="22"/>
  <c r="CN21" i="22"/>
  <c r="R21" i="22"/>
  <c r="K21" i="22"/>
  <c r="CQ20" i="22"/>
  <c r="CP20" i="22"/>
  <c r="CO20" i="22"/>
  <c r="CN20" i="22"/>
  <c r="R20" i="22"/>
  <c r="R23" i="22" s="1"/>
  <c r="V10" i="22" s="1"/>
  <c r="K20" i="22"/>
  <c r="K23" i="22" s="1"/>
  <c r="V9" i="22" s="1"/>
  <c r="V11" i="22" s="1"/>
  <c r="R21" i="20"/>
  <c r="R22" i="20"/>
  <c r="K21" i="20"/>
  <c r="K22" i="20"/>
  <c r="K20" i="20"/>
  <c r="CQ22" i="20"/>
  <c r="CP22" i="20"/>
  <c r="CO22" i="20"/>
  <c r="CN22" i="20"/>
  <c r="CQ21" i="20"/>
  <c r="CP21" i="20"/>
  <c r="CO21" i="20"/>
  <c r="CN21" i="20"/>
  <c r="CQ20" i="20"/>
  <c r="CP20" i="20"/>
  <c r="CO20" i="20"/>
  <c r="CN20" i="20"/>
  <c r="K27" i="21"/>
  <c r="V12" i="21" s="1"/>
  <c r="V13" i="21" s="1"/>
  <c r="V14" i="21" s="1"/>
  <c r="V15" i="21" s="1"/>
  <c r="CQ26" i="21"/>
  <c r="CP26" i="21"/>
  <c r="CO26" i="21"/>
  <c r="CN26" i="21"/>
  <c r="CQ25" i="21"/>
  <c r="CP25" i="21"/>
  <c r="CO25" i="21"/>
  <c r="CN25" i="21"/>
  <c r="CQ24" i="21"/>
  <c r="CP24" i="21"/>
  <c r="CO24" i="21"/>
  <c r="CN24" i="21"/>
  <c r="V15" i="19"/>
  <c r="V16" i="19" s="1"/>
  <c r="K2" i="2"/>
  <c r="E2" i="2"/>
  <c r="V12" i="22" l="1"/>
  <c r="R23" i="20"/>
  <c r="V10" i="20" s="1"/>
  <c r="K23" i="20"/>
  <c r="V9" i="20" s="1"/>
  <c r="V11" i="20" s="1"/>
  <c r="V17" i="19"/>
  <c r="V18" i="19" s="1"/>
  <c r="I2" i="2"/>
  <c r="D2" i="2"/>
  <c r="CQ14" i="19"/>
  <c r="CP14" i="19"/>
  <c r="CO14" i="19"/>
  <c r="CN14" i="19"/>
  <c r="CQ13" i="19"/>
  <c r="CP13" i="19"/>
  <c r="CO13" i="19"/>
  <c r="CN13" i="19"/>
  <c r="CQ12" i="19"/>
  <c r="CP12" i="19"/>
  <c r="CO12" i="19"/>
  <c r="CN12" i="19"/>
  <c r="CQ11" i="19"/>
  <c r="CP11" i="19"/>
  <c r="CO11" i="19"/>
  <c r="CN11" i="19"/>
  <c r="CQ10" i="19"/>
  <c r="CP10" i="19"/>
  <c r="CO10" i="19"/>
  <c r="CN10" i="19"/>
  <c r="V12" i="20" l="1"/>
  <c r="F2" i="2"/>
  <c r="G2" i="2" s="1"/>
  <c r="H2" i="2"/>
  <c r="J2" i="2" s="1"/>
</calcChain>
</file>

<file path=xl/sharedStrings.xml><?xml version="1.0" encoding="utf-8"?>
<sst xmlns="http://schemas.openxmlformats.org/spreadsheetml/2006/main" count="103" uniqueCount="65">
  <si>
    <t>（単位：円）</t>
  </si>
  <si>
    <t>②広報費</t>
    <rPh sb="1" eb="3">
      <t>コウホウ</t>
    </rPh>
    <rPh sb="3" eb="4">
      <t>ヒ</t>
    </rPh>
    <phoneticPr fontId="6"/>
  </si>
  <si>
    <t>③展示会等出展費</t>
    <rPh sb="1" eb="4">
      <t>テンジカイ</t>
    </rPh>
    <rPh sb="4" eb="5">
      <t>トウ</t>
    </rPh>
    <rPh sb="5" eb="7">
      <t>シュッテン</t>
    </rPh>
    <rPh sb="7" eb="8">
      <t>ヒ</t>
    </rPh>
    <phoneticPr fontId="6"/>
  </si>
  <si>
    <t>④旅費</t>
    <rPh sb="1" eb="3">
      <t>リョヒ</t>
    </rPh>
    <phoneticPr fontId="6"/>
  </si>
  <si>
    <t>⑤開発費</t>
    <rPh sb="1" eb="4">
      <t>カイハツヒ</t>
    </rPh>
    <phoneticPr fontId="6"/>
  </si>
  <si>
    <t>⑥資料購入費</t>
    <rPh sb="1" eb="3">
      <t>シリョウ</t>
    </rPh>
    <rPh sb="3" eb="5">
      <t>コウニュウ</t>
    </rPh>
    <rPh sb="5" eb="6">
      <t>ヒ</t>
    </rPh>
    <phoneticPr fontId="6"/>
  </si>
  <si>
    <t>⑦雑役務費</t>
    <rPh sb="1" eb="3">
      <t>ザツエキ</t>
    </rPh>
    <rPh sb="3" eb="4">
      <t>ム</t>
    </rPh>
    <rPh sb="4" eb="5">
      <t>ヒ</t>
    </rPh>
    <phoneticPr fontId="6"/>
  </si>
  <si>
    <t>⑧借料</t>
    <rPh sb="1" eb="3">
      <t>シャクリョウ</t>
    </rPh>
    <phoneticPr fontId="6"/>
  </si>
  <si>
    <t>⑨専門家謝金</t>
    <rPh sb="1" eb="4">
      <t>センモンカ</t>
    </rPh>
    <rPh sb="4" eb="6">
      <t>シャキン</t>
    </rPh>
    <phoneticPr fontId="6"/>
  </si>
  <si>
    <t>⑩専門家旅費</t>
    <rPh sb="1" eb="4">
      <t>センモンカ</t>
    </rPh>
    <rPh sb="4" eb="6">
      <t>リョヒ</t>
    </rPh>
    <phoneticPr fontId="6"/>
  </si>
  <si>
    <t>⑪設備処分費</t>
    <rPh sb="1" eb="3">
      <t>セツビ</t>
    </rPh>
    <rPh sb="3" eb="5">
      <t>ショブン</t>
    </rPh>
    <rPh sb="5" eb="6">
      <t>ヒ</t>
    </rPh>
    <phoneticPr fontId="6"/>
  </si>
  <si>
    <t>⑫委託費</t>
    <rPh sb="1" eb="3">
      <t>イタク</t>
    </rPh>
    <rPh sb="3" eb="4">
      <t>ヒ</t>
    </rPh>
    <phoneticPr fontId="6"/>
  </si>
  <si>
    <t>⑬外注費</t>
    <rPh sb="1" eb="3">
      <t>ガイチュウ</t>
    </rPh>
    <rPh sb="3" eb="4">
      <t>ヒ</t>
    </rPh>
    <phoneticPr fontId="6"/>
  </si>
  <si>
    <t>No</t>
    <phoneticPr fontId="6"/>
  </si>
  <si>
    <t>区分名称</t>
    <rPh sb="0" eb="2">
      <t>クブン</t>
    </rPh>
    <rPh sb="2" eb="4">
      <t>メイショウ</t>
    </rPh>
    <phoneticPr fontId="6"/>
  </si>
  <si>
    <t>処理フラグ(1:通常、2:設備処分費処理)</t>
    <rPh sb="0" eb="2">
      <t>ショリ</t>
    </rPh>
    <rPh sb="8" eb="10">
      <t>ツウジョウ</t>
    </rPh>
    <rPh sb="13" eb="15">
      <t>セツビ</t>
    </rPh>
    <rPh sb="15" eb="17">
      <t>ショブン</t>
    </rPh>
    <rPh sb="17" eb="18">
      <t>ヒ</t>
    </rPh>
    <rPh sb="18" eb="20">
      <t>ショリ</t>
    </rPh>
    <phoneticPr fontId="6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</si>
  <si>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6"/>
  </si>
  <si>
    <t>経費区分</t>
    <phoneticPr fontId="6"/>
  </si>
  <si>
    <t>最高金額</t>
    <rPh sb="0" eb="2">
      <t>サイコウ</t>
    </rPh>
    <rPh sb="2" eb="4">
      <t>キンガク</t>
    </rPh>
    <phoneticPr fontId="6"/>
  </si>
  <si>
    <t>補助金申請額</t>
    <rPh sb="0" eb="3">
      <t>ホジョキン</t>
    </rPh>
    <rPh sb="3" eb="5">
      <t>シンセイ</t>
    </rPh>
    <rPh sb="5" eb="6">
      <t>ガク</t>
    </rPh>
    <phoneticPr fontId="6"/>
  </si>
  <si>
    <t>合計額</t>
    <rPh sb="0" eb="2">
      <t>ゴウケイ</t>
    </rPh>
    <rPh sb="2" eb="3">
      <t>ガク</t>
    </rPh>
    <phoneticPr fontId="6"/>
  </si>
  <si>
    <t>補助金申請額*2/3</t>
    <rPh sb="0" eb="3">
      <t>ホジョキン</t>
    </rPh>
    <rPh sb="3" eb="5">
      <t>シンセイ</t>
    </rPh>
    <rPh sb="5" eb="6">
      <t>ガク</t>
    </rPh>
    <phoneticPr fontId="6"/>
  </si>
  <si>
    <t>⑪設備処分費　合計</t>
    <rPh sb="1" eb="3">
      <t>セツビ</t>
    </rPh>
    <rPh sb="3" eb="5">
      <t>ショブン</t>
    </rPh>
    <rPh sb="5" eb="6">
      <t>ヒ</t>
    </rPh>
    <rPh sb="7" eb="9">
      <t>ゴウケイ</t>
    </rPh>
    <phoneticPr fontId="6"/>
  </si>
  <si>
    <t>⑪設備処分費の判定</t>
    <rPh sb="7" eb="9">
      <t>ハンテイ</t>
    </rPh>
    <phoneticPr fontId="6"/>
  </si>
  <si>
    <t>補助対象経費合計/2</t>
    <rPh sb="0" eb="2">
      <t>ホジョ</t>
    </rPh>
    <rPh sb="2" eb="4">
      <t>タイショウ</t>
    </rPh>
    <rPh sb="4" eb="6">
      <t>ケイヒ</t>
    </rPh>
    <rPh sb="6" eb="8">
      <t>ゴウケイ</t>
    </rPh>
    <phoneticPr fontId="6"/>
  </si>
  <si>
    <t>チェックボックスの条件　上限100万円</t>
    <rPh sb="9" eb="11">
      <t>ジョウケン</t>
    </rPh>
    <rPh sb="12" eb="14">
      <t>ジョウゲン</t>
    </rPh>
    <rPh sb="17" eb="19">
      <t>マンエン</t>
    </rPh>
    <phoneticPr fontId="6"/>
  </si>
  <si>
    <t>（様式３）</t>
    <rPh sb="1" eb="3">
      <t>ヨウシキ</t>
    </rPh>
    <phoneticPr fontId="6"/>
  </si>
  <si>
    <t>企業名：</t>
    <rPh sb="0" eb="3">
      <t>キギョウメイ</t>
    </rPh>
    <phoneticPr fontId="6"/>
  </si>
  <si>
    <t>（様式例）</t>
    <rPh sb="1" eb="3">
      <t>ヨウシキ</t>
    </rPh>
    <rPh sb="3" eb="4">
      <t>レイ</t>
    </rPh>
    <phoneticPr fontId="6"/>
  </si>
  <si>
    <t>※別途、契約書の写しを添付ください。</t>
    <rPh sb="1" eb="3">
      <t>ベット</t>
    </rPh>
    <rPh sb="4" eb="6">
      <t>ケイヤク</t>
    </rPh>
    <rPh sb="6" eb="7">
      <t>ショ</t>
    </rPh>
    <rPh sb="8" eb="9">
      <t>ウツ</t>
    </rPh>
    <rPh sb="11" eb="13">
      <t>テンプ</t>
    </rPh>
    <phoneticPr fontId="6"/>
  </si>
  <si>
    <t>内訳（単価×月数）</t>
    <rPh sb="0" eb="2">
      <t>ウチワケ</t>
    </rPh>
    <rPh sb="3" eb="5">
      <t>タンカ</t>
    </rPh>
    <rPh sb="6" eb="8">
      <t>ツキスウ</t>
    </rPh>
    <phoneticPr fontId="6"/>
  </si>
  <si>
    <t>金額（税込）</t>
    <rPh sb="0" eb="2">
      <t>キンガク</t>
    </rPh>
    <rPh sb="3" eb="5">
      <t>ゼイコミ</t>
    </rPh>
    <phoneticPr fontId="6"/>
  </si>
  <si>
    <t>（１）報酬金額合計</t>
    <rPh sb="3" eb="5">
      <t>ホウシュウ</t>
    </rPh>
    <rPh sb="5" eb="7">
      <t>キンガク</t>
    </rPh>
    <phoneticPr fontId="6"/>
  </si>
  <si>
    <t>支出計画書</t>
    <rPh sb="0" eb="2">
      <t>シシュツ</t>
    </rPh>
    <rPh sb="2" eb="5">
      <t>ケイカクショ</t>
    </rPh>
    <phoneticPr fontId="6"/>
  </si>
  <si>
    <t>支出計画書</t>
    <phoneticPr fontId="6"/>
  </si>
  <si>
    <t>兼業・副業人材成功報酬</t>
    <rPh sb="0" eb="2">
      <t>ケンギョウ</t>
    </rPh>
    <rPh sb="3" eb="5">
      <t>フクギョウ</t>
    </rPh>
    <rPh sb="5" eb="7">
      <t>ジンザイ</t>
    </rPh>
    <rPh sb="7" eb="9">
      <t>セイコウ</t>
    </rPh>
    <rPh sb="9" eb="11">
      <t>ホウシュウ</t>
    </rPh>
    <phoneticPr fontId="6"/>
  </si>
  <si>
    <t>５万×12ヶ月</t>
    <phoneticPr fontId="6"/>
  </si>
  <si>
    <t>３万×12ヶ月</t>
    <phoneticPr fontId="6"/>
  </si>
  <si>
    <t>10万×12ヶ月</t>
    <phoneticPr fontId="6"/>
  </si>
  <si>
    <t>（２）対象経費（成功報酬金額（報酬金額×35％））</t>
    <rPh sb="3" eb="5">
      <t>タイショウ</t>
    </rPh>
    <rPh sb="5" eb="7">
      <t>ケイヒ</t>
    </rPh>
    <rPh sb="8" eb="14">
      <t>セイコウホウシュウキンガク</t>
    </rPh>
    <rPh sb="15" eb="19">
      <t>ホウシュウキンガク</t>
    </rPh>
    <phoneticPr fontId="6"/>
  </si>
  <si>
    <t>（３）対象経費（２）の２分の１金額（円未満は切り捨て）</t>
    <rPh sb="12" eb="13">
      <t>ブン</t>
    </rPh>
    <rPh sb="15" eb="17">
      <t>キンガク</t>
    </rPh>
    <rPh sb="16" eb="17">
      <t>ガク</t>
    </rPh>
    <rPh sb="18" eb="19">
      <t>エン</t>
    </rPh>
    <rPh sb="19" eb="21">
      <t>ミマン</t>
    </rPh>
    <rPh sb="22" eb="23">
      <t>キ</t>
    </rPh>
    <rPh sb="24" eb="25">
      <t>ス</t>
    </rPh>
    <phoneticPr fontId="6"/>
  </si>
  <si>
    <t>（４）申請額　※上限額20万以内（円未満切捨て）　　　　　</t>
    <rPh sb="3" eb="6">
      <t>シンセイガク</t>
    </rPh>
    <rPh sb="8" eb="10">
      <t>ジョウゲン</t>
    </rPh>
    <rPh sb="10" eb="11">
      <t>ガク</t>
    </rPh>
    <rPh sb="13" eb="14">
      <t>マン</t>
    </rPh>
    <phoneticPr fontId="6"/>
  </si>
  <si>
    <t>内容</t>
    <rPh sb="0" eb="2">
      <t>ナイヨウ</t>
    </rPh>
    <phoneticPr fontId="6"/>
  </si>
  <si>
    <t>（１）報酬金額合計の内訳</t>
    <rPh sb="3" eb="5">
      <t>ホウシュウ</t>
    </rPh>
    <rPh sb="5" eb="7">
      <t>キンガク</t>
    </rPh>
    <rPh sb="7" eb="9">
      <t>ゴウケイ</t>
    </rPh>
    <rPh sb="10" eb="12">
      <t>ウチワケ</t>
    </rPh>
    <phoneticPr fontId="6"/>
  </si>
  <si>
    <t>金額（税込）</t>
    <phoneticPr fontId="6"/>
  </si>
  <si>
    <t>10万×12ヶ月</t>
    <phoneticPr fontId="6"/>
  </si>
  <si>
    <t>５万×12ヶ月</t>
    <phoneticPr fontId="6"/>
  </si>
  <si>
    <t>３万×12ヶ月</t>
    <phoneticPr fontId="6"/>
  </si>
  <si>
    <t>内訳（単価×12ヶ月）</t>
    <rPh sb="9" eb="10">
      <t>ゲツ</t>
    </rPh>
    <phoneticPr fontId="6"/>
  </si>
  <si>
    <t>合　　計</t>
    <rPh sb="0" eb="1">
      <t>ア</t>
    </rPh>
    <rPh sb="3" eb="4">
      <t>ケイ</t>
    </rPh>
    <phoneticPr fontId="6"/>
  </si>
  <si>
    <t>兼業・副業人材活用支援モデル事業</t>
    <rPh sb="0" eb="2">
      <t>ケンギョウ</t>
    </rPh>
    <rPh sb="3" eb="5">
      <t>フクギョウ</t>
    </rPh>
    <rPh sb="5" eb="7">
      <t>ジンザイ</t>
    </rPh>
    <rPh sb="7" eb="9">
      <t>カツヨウ</t>
    </rPh>
    <rPh sb="9" eb="11">
      <t>シエン</t>
    </rPh>
    <rPh sb="14" eb="16">
      <t>ジギョウ</t>
    </rPh>
    <phoneticPr fontId="6"/>
  </si>
  <si>
    <t>（１）兼業・副業人材への報酬金額合計</t>
    <rPh sb="3" eb="5">
      <t>ケンギョウ</t>
    </rPh>
    <rPh sb="6" eb="8">
      <t>フクギョウ</t>
    </rPh>
    <rPh sb="8" eb="10">
      <t>ジンザイ</t>
    </rPh>
    <rPh sb="12" eb="14">
      <t>ホウシュウ</t>
    </rPh>
    <rPh sb="14" eb="16">
      <t>キンガク</t>
    </rPh>
    <phoneticPr fontId="6"/>
  </si>
  <si>
    <t>対象経費</t>
    <rPh sb="0" eb="4">
      <t>タイショウケイヒ</t>
    </rPh>
    <phoneticPr fontId="6"/>
  </si>
  <si>
    <t>成功報酬額</t>
    <rPh sb="0" eb="2">
      <t>セイコウ</t>
    </rPh>
    <rPh sb="2" eb="5">
      <t>ホウシュウガク</t>
    </rPh>
    <phoneticPr fontId="6"/>
  </si>
  <si>
    <t>×</t>
    <phoneticPr fontId="6"/>
  </si>
  <si>
    <t>月額報酬×契約期間（ヶ月）</t>
    <rPh sb="0" eb="4">
      <t>ゲツガクホウシュウ</t>
    </rPh>
    <rPh sb="5" eb="7">
      <t>ケイヤク</t>
    </rPh>
    <rPh sb="7" eb="9">
      <t>キカン</t>
    </rPh>
    <rPh sb="11" eb="12">
      <t>ゲツ</t>
    </rPh>
    <phoneticPr fontId="6"/>
  </si>
  <si>
    <t>（１）の内訳</t>
    <rPh sb="4" eb="6">
      <t>ウチワケ</t>
    </rPh>
    <phoneticPr fontId="6"/>
  </si>
  <si>
    <t>（２）の内訳</t>
    <rPh sb="4" eb="6">
      <t>ウチワケ</t>
    </rPh>
    <phoneticPr fontId="6"/>
  </si>
  <si>
    <t>（２）成功報酬金額（兼業・副業人材への月額報酬×12ヶ月×35％×消費税））</t>
    <rPh sb="3" eb="9">
      <t>セイコウホウシュウキンガク</t>
    </rPh>
    <rPh sb="10" eb="12">
      <t>ケンギョウ</t>
    </rPh>
    <rPh sb="13" eb="15">
      <t>フクギョウ</t>
    </rPh>
    <rPh sb="15" eb="17">
      <t>ジンザイ</t>
    </rPh>
    <rPh sb="19" eb="21">
      <t>ゲツガク</t>
    </rPh>
    <rPh sb="21" eb="23">
      <t>ホウシュウ</t>
    </rPh>
    <rPh sb="27" eb="28">
      <t>ゲツ</t>
    </rPh>
    <rPh sb="33" eb="36">
      <t>ショウヒゼイ</t>
    </rPh>
    <phoneticPr fontId="6"/>
  </si>
  <si>
    <t>兼業・副業人材活用支援モデル事業補助金</t>
    <rPh sb="0" eb="2">
      <t>ケンギョウ</t>
    </rPh>
    <rPh sb="3" eb="5">
      <t>フクギョウ</t>
    </rPh>
    <rPh sb="5" eb="7">
      <t>ジンザイ</t>
    </rPh>
    <rPh sb="7" eb="9">
      <t>カツヨウ</t>
    </rPh>
    <rPh sb="9" eb="11">
      <t>シエン</t>
    </rPh>
    <rPh sb="14" eb="16">
      <t>ジギョウ</t>
    </rPh>
    <rPh sb="16" eb="19">
      <t>ホジョキン</t>
    </rPh>
    <phoneticPr fontId="6"/>
  </si>
  <si>
    <t>（３）（１）及び（２）の２分の１金額（円未満は切り捨て）</t>
    <rPh sb="6" eb="7">
      <t>オヨ</t>
    </rPh>
    <rPh sb="13" eb="14">
      <t>ブン</t>
    </rPh>
    <rPh sb="16" eb="18">
      <t>キンガク</t>
    </rPh>
    <rPh sb="17" eb="18">
      <t>ガク</t>
    </rPh>
    <rPh sb="19" eb="20">
      <t>エン</t>
    </rPh>
    <rPh sb="20" eb="22">
      <t>ミマン</t>
    </rPh>
    <rPh sb="23" eb="24">
      <t>キ</t>
    </rPh>
    <rPh sb="25" eb="26">
      <t>ス</t>
    </rPh>
    <phoneticPr fontId="6"/>
  </si>
  <si>
    <t>金額</t>
    <phoneticPr fontId="6"/>
  </si>
  <si>
    <t>（様式４）</t>
    <rPh sb="1" eb="3">
      <t>ヨウシキ</t>
    </rPh>
    <phoneticPr fontId="6"/>
  </si>
  <si>
    <t>（２）人材紹介会社への手数料</t>
    <rPh sb="3" eb="5">
      <t>ジンザイ</t>
    </rPh>
    <rPh sb="5" eb="7">
      <t>ショウカイ</t>
    </rPh>
    <rPh sb="7" eb="9">
      <t>カイシャ</t>
    </rPh>
    <rPh sb="11" eb="14">
      <t>テスウリョウ</t>
    </rPh>
    <phoneticPr fontId="6"/>
  </si>
  <si>
    <t>※別途、見積書の写しを添付ください。</t>
    <rPh sb="1" eb="3">
      <t>ベット</t>
    </rPh>
    <rPh sb="4" eb="7">
      <t>ミツモリショ</t>
    </rPh>
    <rPh sb="8" eb="9">
      <t>ウツ</t>
    </rPh>
    <rPh sb="11" eb="13">
      <t>テンプ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</si>
</sst>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u/>
      <sz val="11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.5"/>
      <color rgb="FF000000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8.5"/>
      <color rgb="FF00000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5" borderId="11" xfId="0" applyFill="1" applyBorder="1">
      <alignment vertical="center"/>
    </xf>
    <xf numFmtId="56" fontId="0" fillId="5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20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20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7" fillId="0" borderId="2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7" fillId="0" borderId="12" xfId="0" applyFont="1" applyBorder="1">
      <alignment vertical="center"/>
    </xf>
    <xf numFmtId="0" fontId="14" fillId="0" borderId="0" xfId="0" applyFont="1" applyAlignment="1">
      <alignment vertical="center" wrapText="1"/>
    </xf>
    <xf numFmtId="0" fontId="16" fillId="3" borderId="0" xfId="0" applyFont="1" applyFill="1" applyAlignment="1" applyProtection="1">
      <alignment vertical="center" wrapText="1"/>
      <protection locked="0"/>
    </xf>
    <xf numFmtId="0" fontId="7" fillId="4" borderId="0" xfId="0" applyFont="1" applyFill="1" applyProtection="1">
      <alignment vertical="center"/>
      <protection locked="0"/>
    </xf>
    <xf numFmtId="0" fontId="15" fillId="0" borderId="0" xfId="0" applyFont="1" applyAlignment="1">
      <alignment vertical="center" wrapText="1"/>
    </xf>
    <xf numFmtId="20" fontId="7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38" fontId="16" fillId="2" borderId="4" xfId="1" applyFont="1" applyFill="1" applyBorder="1" applyAlignment="1" applyProtection="1">
      <alignment horizontal="right" vertical="center" wrapText="1"/>
    </xf>
    <xf numFmtId="38" fontId="16" fillId="2" borderId="5" xfId="1" applyFont="1" applyFill="1" applyBorder="1" applyAlignment="1" applyProtection="1">
      <alignment horizontal="right" vertical="center" wrapText="1"/>
    </xf>
    <xf numFmtId="38" fontId="16" fillId="2" borderId="6" xfId="1" applyFont="1" applyFill="1" applyBorder="1" applyAlignment="1" applyProtection="1">
      <alignment horizontal="right"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176" fontId="16" fillId="0" borderId="4" xfId="0" applyNumberFormat="1" applyFont="1" applyBorder="1" applyAlignment="1">
      <alignment horizontal="right" vertical="center" wrapText="1"/>
    </xf>
    <xf numFmtId="176" fontId="16" fillId="0" borderId="5" xfId="0" applyNumberFormat="1" applyFont="1" applyBorder="1" applyAlignment="1">
      <alignment horizontal="right" vertical="center" wrapText="1"/>
    </xf>
    <xf numFmtId="176" fontId="16" fillId="0" borderId="6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176" fontId="16" fillId="6" borderId="4" xfId="0" applyNumberFormat="1" applyFont="1" applyFill="1" applyBorder="1" applyAlignment="1">
      <alignment horizontal="right" vertical="center" wrapText="1"/>
    </xf>
    <xf numFmtId="176" fontId="16" fillId="6" borderId="5" xfId="0" applyNumberFormat="1" applyFont="1" applyFill="1" applyBorder="1" applyAlignment="1">
      <alignment horizontal="right" vertical="center" wrapText="1"/>
    </xf>
    <xf numFmtId="176" fontId="16" fillId="6" borderId="6" xfId="0" applyNumberFormat="1" applyFont="1" applyFill="1" applyBorder="1" applyAlignment="1">
      <alignment horizontal="righ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38" fontId="7" fillId="0" borderId="4" xfId="1" applyFont="1" applyBorder="1" applyAlignment="1">
      <alignment horizontal="center" vertical="center" shrinkToFit="1"/>
    </xf>
    <xf numFmtId="38" fontId="7" fillId="0" borderId="5" xfId="1" applyFont="1" applyBorder="1" applyAlignment="1">
      <alignment horizontal="center" vertical="center" shrinkToFit="1"/>
    </xf>
    <xf numFmtId="0" fontId="14" fillId="7" borderId="7" xfId="0" applyFont="1" applyFill="1" applyBorder="1" applyAlignment="1">
      <alignment horizontal="right" vertical="center" shrinkToFit="1"/>
    </xf>
    <xf numFmtId="0" fontId="14" fillId="7" borderId="8" xfId="0" applyFont="1" applyFill="1" applyBorder="1" applyAlignment="1">
      <alignment horizontal="right" vertical="center" shrinkToFit="1"/>
    </xf>
    <xf numFmtId="0" fontId="14" fillId="7" borderId="9" xfId="0" applyFont="1" applyFill="1" applyBorder="1" applyAlignment="1">
      <alignment horizontal="right" vertical="center" shrinkToFi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38" fontId="14" fillId="3" borderId="4" xfId="1" applyFont="1" applyFill="1" applyBorder="1" applyAlignment="1" applyProtection="1">
      <alignment horizontal="right" vertical="center" wrapText="1"/>
      <protection locked="0"/>
    </xf>
    <xf numFmtId="38" fontId="14" fillId="3" borderId="5" xfId="1" applyFont="1" applyFill="1" applyBorder="1" applyAlignment="1" applyProtection="1">
      <alignment horizontal="right" vertical="center" wrapText="1"/>
      <protection locked="0"/>
    </xf>
    <xf numFmtId="38" fontId="14" fillId="3" borderId="6" xfId="1" applyFont="1" applyFill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4" fillId="7" borderId="1" xfId="0" applyFont="1" applyFill="1" applyBorder="1" applyAlignment="1">
      <alignment horizontal="center" vertical="center" wrapText="1"/>
    </xf>
    <xf numFmtId="38" fontId="16" fillId="3" borderId="1" xfId="1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8" fontId="14" fillId="6" borderId="4" xfId="1" applyFont="1" applyFill="1" applyBorder="1" applyAlignment="1" applyProtection="1">
      <alignment horizontal="right" vertical="center" wrapText="1"/>
    </xf>
    <xf numFmtId="38" fontId="14" fillId="6" borderId="5" xfId="1" applyFont="1" applyFill="1" applyBorder="1" applyAlignment="1" applyProtection="1">
      <alignment horizontal="right" vertical="center" wrapText="1"/>
    </xf>
    <xf numFmtId="38" fontId="14" fillId="6" borderId="6" xfId="1" applyFont="1" applyFill="1" applyBorder="1" applyAlignment="1" applyProtection="1">
      <alignment horizontal="right" vertical="center" wrapText="1"/>
    </xf>
    <xf numFmtId="38" fontId="14" fillId="6" borderId="1" xfId="1" applyFont="1" applyFill="1" applyBorder="1" applyAlignment="1" applyProtection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20" fontId="7" fillId="0" borderId="0" xfId="0" applyNumberFormat="1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176" fontId="16" fillId="0" borderId="0" xfId="0" applyNumberFormat="1" applyFont="1" applyAlignment="1">
      <alignment horizontal="right" vertical="center" wrapText="1"/>
    </xf>
    <xf numFmtId="0" fontId="14" fillId="2" borderId="7" xfId="0" applyFont="1" applyFill="1" applyBorder="1" applyAlignment="1">
      <alignment horizontal="right" vertical="center" shrinkToFit="1"/>
    </xf>
    <xf numFmtId="0" fontId="14" fillId="2" borderId="8" xfId="0" applyFont="1" applyFill="1" applyBorder="1" applyAlignment="1">
      <alignment horizontal="right" vertical="center" shrinkToFit="1"/>
    </xf>
    <xf numFmtId="0" fontId="14" fillId="2" borderId="9" xfId="0" applyFont="1" applyFill="1" applyBorder="1" applyAlignment="1">
      <alignment horizontal="right" vertical="center" shrinkToFit="1"/>
    </xf>
    <xf numFmtId="0" fontId="14" fillId="2" borderId="10" xfId="0" applyFont="1" applyFill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right" vertical="center" shrinkToFit="1"/>
    </xf>
    <xf numFmtId="0" fontId="14" fillId="2" borderId="3" xfId="0" applyFont="1" applyFill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38" fontId="14" fillId="0" borderId="4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176" fontId="16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center" vertical="center" shrinkToFi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38" fontId="5" fillId="2" borderId="4" xfId="1" applyFont="1" applyFill="1" applyBorder="1" applyAlignment="1" applyProtection="1">
      <alignment horizontal="right" vertical="center" wrapText="1"/>
    </xf>
    <xf numFmtId="38" fontId="5" fillId="2" borderId="5" xfId="1" applyFont="1" applyFill="1" applyBorder="1" applyAlignment="1" applyProtection="1">
      <alignment horizontal="right" vertical="center" wrapText="1"/>
    </xf>
    <xf numFmtId="38" fontId="5" fillId="2" borderId="6" xfId="1" applyFont="1" applyFill="1" applyBorder="1" applyAlignment="1" applyProtection="1">
      <alignment horizontal="right" vertical="center" wrapText="1"/>
    </xf>
    <xf numFmtId="20" fontId="0" fillId="0" borderId="0" xfId="0" applyNumberFormat="1" applyAlignment="1">
      <alignment horizontal="center" vertical="center"/>
    </xf>
    <xf numFmtId="176" fontId="5" fillId="0" borderId="4" xfId="0" applyNumberFormat="1" applyFont="1" applyBorder="1" applyAlignment="1" applyProtection="1">
      <alignment horizontal="right" vertical="center" wrapText="1"/>
      <protection locked="0"/>
    </xf>
    <xf numFmtId="176" fontId="5" fillId="0" borderId="5" xfId="0" applyNumberFormat="1" applyFont="1" applyBorder="1" applyAlignment="1" applyProtection="1">
      <alignment horizontal="right" vertical="center" wrapText="1"/>
      <protection locked="0"/>
    </xf>
    <xf numFmtId="176" fontId="5" fillId="0" borderId="6" xfId="0" applyNumberFormat="1" applyFont="1" applyBorder="1" applyAlignment="1" applyProtection="1">
      <alignment horizontal="right" vertical="center" wrapText="1"/>
      <protection locked="0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176" fontId="5" fillId="0" borderId="4" xfId="0" applyNumberFormat="1" applyFont="1" applyBorder="1" applyAlignment="1" applyProtection="1">
      <alignment horizontal="right" vertical="top" wrapText="1"/>
      <protection locked="0"/>
    </xf>
    <xf numFmtId="176" fontId="5" fillId="0" borderId="5" xfId="0" applyNumberFormat="1" applyFont="1" applyBorder="1" applyAlignment="1" applyProtection="1">
      <alignment horizontal="right" vertical="top" wrapText="1"/>
      <protection locked="0"/>
    </xf>
    <xf numFmtId="176" fontId="5" fillId="0" borderId="6" xfId="0" applyNumberFormat="1" applyFont="1" applyBorder="1" applyAlignment="1" applyProtection="1">
      <alignment horizontal="right" vertical="top" wrapText="1"/>
      <protection locked="0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176" fontId="5" fillId="0" borderId="6" xfId="0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C6204"/>
      <color rgb="FFDB4603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8E31-2B4C-4CDF-8DC7-2F8F9B9B6935}">
  <dimension ref="A1:CQ23"/>
  <sheetViews>
    <sheetView showGridLines="0" tabSelected="1" view="pageBreakPreview" topLeftCell="A3" zoomScaleNormal="130" zoomScaleSheetLayoutView="100" workbookViewId="0">
      <selection activeCell="A15" sqref="A15"/>
    </sheetView>
  </sheetViews>
  <sheetFormatPr defaultColWidth="0" defaultRowHeight="13" x14ac:dyDescent="0.2"/>
  <cols>
    <col min="1" max="20" width="2.453125" style="16" customWidth="1"/>
    <col min="21" max="21" width="6.08984375" style="16" customWidth="1"/>
    <col min="22" max="22" width="1.6328125" style="16" customWidth="1"/>
    <col min="23" max="23" width="1.1796875" style="16" customWidth="1"/>
    <col min="24" max="24" width="1.81640625" style="16" customWidth="1"/>
    <col min="25" max="26" width="2.453125" style="16" customWidth="1"/>
    <col min="27" max="27" width="1.08984375" style="16" customWidth="1"/>
    <col min="28" max="28" width="3.08984375" style="16" customWidth="1"/>
    <col min="29" max="36" width="2.08984375" style="16" hidden="1" customWidth="1"/>
    <col min="37" max="16384" width="9.08984375" style="16" hidden="1"/>
  </cols>
  <sheetData>
    <row r="1" spans="1:28" ht="19.5" customHeight="1" x14ac:dyDescent="0.2">
      <c r="A1" s="28"/>
      <c r="X1" s="16" t="s">
        <v>62</v>
      </c>
      <c r="AA1" s="17"/>
    </row>
    <row r="2" spans="1:28" ht="19.5" customHeight="1" x14ac:dyDescent="0.2">
      <c r="A2" s="28"/>
      <c r="AA2" s="17"/>
    </row>
    <row r="3" spans="1:28" ht="19.5" customHeight="1" x14ac:dyDescent="0.2">
      <c r="A3" s="30" t="s">
        <v>59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25.5" customHeight="1" x14ac:dyDescent="0.2">
      <c r="A4" s="30" t="s">
        <v>33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19.5" customHeight="1" x14ac:dyDescent="0.2">
      <c r="A5" s="19"/>
    </row>
    <row r="6" spans="1:28" ht="19.5" customHeight="1" x14ac:dyDescent="0.2">
      <c r="G6" s="20"/>
      <c r="N6" s="36" t="s">
        <v>27</v>
      </c>
      <c r="O6" s="36"/>
      <c r="P6" s="36"/>
      <c r="Q6" s="21"/>
      <c r="R6" s="21"/>
      <c r="S6" s="21"/>
      <c r="T6" s="21"/>
      <c r="U6" s="21"/>
      <c r="V6" s="37"/>
      <c r="W6" s="37"/>
      <c r="X6" s="37"/>
      <c r="Y6" s="37"/>
      <c r="Z6" s="37"/>
      <c r="AA6" s="37"/>
    </row>
    <row r="7" spans="1:28" ht="19.5" customHeight="1" x14ac:dyDescent="0.2">
      <c r="A7" s="22"/>
    </row>
    <row r="8" spans="1:28" ht="19.5" customHeight="1" x14ac:dyDescent="0.2">
      <c r="A8" s="16" t="s">
        <v>52</v>
      </c>
      <c r="AA8" s="17" t="s">
        <v>0</v>
      </c>
    </row>
    <row r="9" spans="1:28" ht="19.5" customHeight="1" x14ac:dyDescent="0.2">
      <c r="A9" s="41" t="s">
        <v>51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3">
        <f>K23</f>
        <v>0</v>
      </c>
      <c r="W9" s="44"/>
      <c r="X9" s="44"/>
      <c r="Y9" s="44"/>
      <c r="Z9" s="44"/>
      <c r="AA9" s="45"/>
      <c r="AB9" s="23"/>
    </row>
    <row r="10" spans="1:28" ht="19.5" customHeight="1" x14ac:dyDescent="0.2">
      <c r="A10" s="46" t="s">
        <v>63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>
        <f>R23</f>
        <v>0</v>
      </c>
      <c r="W10" s="44"/>
      <c r="X10" s="44"/>
      <c r="Y10" s="44"/>
      <c r="Z10" s="44"/>
      <c r="AA10" s="45"/>
      <c r="AB10" s="23"/>
    </row>
    <row r="11" spans="1:28" ht="19.5" customHeight="1" x14ac:dyDescent="0.2">
      <c r="A11" s="41" t="s">
        <v>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38">
        <f>(V9+V10)/2</f>
        <v>0</v>
      </c>
      <c r="W11" s="39"/>
      <c r="X11" s="39"/>
      <c r="Y11" s="39"/>
      <c r="Z11" s="39"/>
      <c r="AA11" s="40"/>
      <c r="AB11" s="23"/>
    </row>
    <row r="12" spans="1:28" ht="19.5" customHeight="1" x14ac:dyDescent="0.2">
      <c r="A12" s="31" t="s">
        <v>41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>
        <f>IF(V11&gt;=200000,"200,000",V11)</f>
        <v>0</v>
      </c>
      <c r="W12" s="34"/>
      <c r="X12" s="34"/>
      <c r="Y12" s="34"/>
      <c r="Z12" s="34"/>
      <c r="AA12" s="35"/>
      <c r="AB12" s="23"/>
    </row>
    <row r="14" spans="1:28" x14ac:dyDescent="0.2">
      <c r="A14" s="16" t="s">
        <v>64</v>
      </c>
    </row>
    <row r="18" spans="1:95" ht="19.5" customHeight="1" x14ac:dyDescent="0.2">
      <c r="A18" s="29" t="s">
        <v>56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 t="s">
        <v>57</v>
      </c>
      <c r="S18" s="29"/>
      <c r="T18" s="29"/>
      <c r="U18" s="29"/>
      <c r="V18" s="29"/>
      <c r="W18" s="29"/>
      <c r="X18" s="29"/>
      <c r="Y18" s="29"/>
      <c r="Z18" s="29"/>
      <c r="AA18" s="29"/>
    </row>
    <row r="19" spans="1:95" ht="19.5" customHeight="1" x14ac:dyDescent="0.2">
      <c r="A19" s="50" t="s">
        <v>55</v>
      </c>
      <c r="B19" s="51"/>
      <c r="C19" s="51"/>
      <c r="D19" s="51"/>
      <c r="E19" s="51"/>
      <c r="F19" s="51"/>
      <c r="G19" s="51"/>
      <c r="H19" s="51"/>
      <c r="I19" s="51"/>
      <c r="J19" s="52"/>
      <c r="K19" s="53" t="s">
        <v>61</v>
      </c>
      <c r="L19" s="54"/>
      <c r="M19" s="54"/>
      <c r="N19" s="54"/>
      <c r="O19" s="54"/>
      <c r="P19" s="54"/>
      <c r="Q19" s="55"/>
      <c r="R19" s="61" t="s">
        <v>53</v>
      </c>
      <c r="S19" s="61"/>
      <c r="T19" s="61"/>
      <c r="U19" s="61"/>
      <c r="V19" s="61"/>
      <c r="W19" s="61"/>
      <c r="X19" s="61"/>
      <c r="Y19" s="61"/>
      <c r="Z19" s="61"/>
      <c r="AA19" s="61"/>
    </row>
    <row r="20" spans="1:95" s="26" customFormat="1" ht="26.15" customHeight="1" x14ac:dyDescent="0.2">
      <c r="A20" s="48"/>
      <c r="B20" s="49"/>
      <c r="C20" s="49"/>
      <c r="D20" s="49"/>
      <c r="E20" s="59" t="s">
        <v>54</v>
      </c>
      <c r="F20" s="59"/>
      <c r="G20" s="59"/>
      <c r="H20" s="59"/>
      <c r="I20" s="59"/>
      <c r="J20" s="60"/>
      <c r="K20" s="56">
        <f>A20*G20</f>
        <v>0</v>
      </c>
      <c r="L20" s="57"/>
      <c r="M20" s="57"/>
      <c r="N20" s="57"/>
      <c r="O20" s="57"/>
      <c r="P20" s="57"/>
      <c r="Q20" s="58"/>
      <c r="R20" s="62">
        <f>A20*12*0.35*1.1</f>
        <v>0</v>
      </c>
      <c r="S20" s="62"/>
      <c r="T20" s="62"/>
      <c r="U20" s="62"/>
      <c r="V20" s="62"/>
      <c r="W20" s="62"/>
      <c r="X20" s="62"/>
      <c r="Y20" s="62"/>
      <c r="Z20" s="62"/>
      <c r="AA20" s="62"/>
      <c r="AB20" s="16"/>
      <c r="CN20" s="26" t="e">
        <f>IF($A20="",IF(OR($G20&lt;&gt;"",#REF!&lt;&gt;"",$V20&gt;0),"×","〇"),"〇")</f>
        <v>#REF!</v>
      </c>
      <c r="CO20" s="26" t="e">
        <f>IF($G20="",IF(OR($A20&lt;&gt;"",#REF!&lt;&gt;"",$V20&gt;0),"×","〇"),"〇")</f>
        <v>#REF!</v>
      </c>
      <c r="CP20" s="26" t="e">
        <f>IF(#REF!="",IF(OR($A20&lt;&gt;"",$G20&lt;&gt;"",$V20&gt;0),"×","〇"),"〇")</f>
        <v>#REF!</v>
      </c>
      <c r="CQ20" s="26" t="e">
        <f>IF($V20&lt;1,IF(OR($A20&lt;&gt;"",$G20&lt;&gt;"",#REF!&lt;&gt;""),"×","〇"),"〇")</f>
        <v>#REF!</v>
      </c>
    </row>
    <row r="21" spans="1:95" s="26" customFormat="1" ht="26.15" customHeight="1" x14ac:dyDescent="0.2">
      <c r="A21" s="48"/>
      <c r="B21" s="49"/>
      <c r="C21" s="49"/>
      <c r="D21" s="49"/>
      <c r="E21" s="59" t="s">
        <v>54</v>
      </c>
      <c r="F21" s="59"/>
      <c r="G21" s="59"/>
      <c r="H21" s="59"/>
      <c r="I21" s="59"/>
      <c r="J21" s="60"/>
      <c r="K21" s="56">
        <f t="shared" ref="K21:K22" si="0">A21*G21</f>
        <v>0</v>
      </c>
      <c r="L21" s="57"/>
      <c r="M21" s="57"/>
      <c r="N21" s="57"/>
      <c r="O21" s="57"/>
      <c r="P21" s="57"/>
      <c r="Q21" s="58"/>
      <c r="R21" s="62">
        <f t="shared" ref="R21:R22" si="1">A21*12*0.35*1.1</f>
        <v>0</v>
      </c>
      <c r="S21" s="62"/>
      <c r="T21" s="62"/>
      <c r="U21" s="62"/>
      <c r="V21" s="62"/>
      <c r="W21" s="62"/>
      <c r="X21" s="62"/>
      <c r="Y21" s="62"/>
      <c r="Z21" s="62"/>
      <c r="AA21" s="62"/>
      <c r="AB21" s="16"/>
      <c r="CN21" s="26" t="e">
        <f>IF($A21="",IF(OR($G21&lt;&gt;"",#REF!&lt;&gt;"",$V21&gt;0),"×","〇"),"〇")</f>
        <v>#REF!</v>
      </c>
      <c r="CO21" s="26" t="e">
        <f>IF($G21="",IF(OR($A21&lt;&gt;"",#REF!&lt;&gt;"",$V21&gt;0),"×","〇"),"〇")</f>
        <v>#REF!</v>
      </c>
      <c r="CP21" s="26" t="e">
        <f>IF(#REF!="",IF(OR($A21&lt;&gt;"",$G21&lt;&gt;"",$V21&gt;0),"×","〇"),"〇")</f>
        <v>#REF!</v>
      </c>
      <c r="CQ21" s="26" t="e">
        <f>IF($V21&lt;1,IF(OR($A21&lt;&gt;"",$G21&lt;&gt;"",#REF!&lt;&gt;""),"×","〇"),"〇")</f>
        <v>#REF!</v>
      </c>
    </row>
    <row r="22" spans="1:95" s="26" customFormat="1" ht="26.15" customHeight="1" x14ac:dyDescent="0.2">
      <c r="A22" s="48"/>
      <c r="B22" s="49"/>
      <c r="C22" s="49"/>
      <c r="D22" s="49"/>
      <c r="E22" s="59" t="s">
        <v>54</v>
      </c>
      <c r="F22" s="59"/>
      <c r="G22" s="59"/>
      <c r="H22" s="59"/>
      <c r="I22" s="59"/>
      <c r="J22" s="60"/>
      <c r="K22" s="56">
        <f t="shared" si="0"/>
        <v>0</v>
      </c>
      <c r="L22" s="57"/>
      <c r="M22" s="57"/>
      <c r="N22" s="57"/>
      <c r="O22" s="57"/>
      <c r="P22" s="57"/>
      <c r="Q22" s="58"/>
      <c r="R22" s="62">
        <f t="shared" si="1"/>
        <v>0</v>
      </c>
      <c r="S22" s="62"/>
      <c r="T22" s="62"/>
      <c r="U22" s="62"/>
      <c r="V22" s="62"/>
      <c r="W22" s="62"/>
      <c r="X22" s="62"/>
      <c r="Y22" s="62"/>
      <c r="Z22" s="62"/>
      <c r="AA22" s="62"/>
      <c r="AB22" s="16"/>
      <c r="CN22" s="26" t="e">
        <f>IF($A22="",IF(OR($G22&lt;&gt;"",#REF!&lt;&gt;"",$V22&gt;0),"×","〇"),"〇")</f>
        <v>#REF!</v>
      </c>
      <c r="CO22" s="26" t="e">
        <f>IF($G22="",IF(OR($A22&lt;&gt;"",#REF!&lt;&gt;"",$V22&gt;0),"×","〇"),"〇")</f>
        <v>#REF!</v>
      </c>
      <c r="CP22" s="26" t="e">
        <f>IF(#REF!="",IF(OR($A22&lt;&gt;"",$G22&lt;&gt;"",$V22&gt;0),"×","〇"),"〇")</f>
        <v>#REF!</v>
      </c>
      <c r="CQ22" s="26" t="e">
        <f>IF($V22&lt;1,IF(OR($A22&lt;&gt;"",$G22&lt;&gt;"",#REF!&lt;&gt;""),"×","〇"),"〇")</f>
        <v>#REF!</v>
      </c>
    </row>
    <row r="23" spans="1:95" ht="19.5" customHeight="1" x14ac:dyDescent="0.2">
      <c r="A23" s="63" t="s">
        <v>49</v>
      </c>
      <c r="B23" s="64"/>
      <c r="C23" s="64"/>
      <c r="D23" s="64"/>
      <c r="E23" s="64"/>
      <c r="F23" s="64"/>
      <c r="G23" s="64"/>
      <c r="H23" s="64"/>
      <c r="I23" s="64"/>
      <c r="J23" s="65"/>
      <c r="K23" s="66">
        <f>SUM(K20:Q22)</f>
        <v>0</v>
      </c>
      <c r="L23" s="67"/>
      <c r="M23" s="67"/>
      <c r="N23" s="67"/>
      <c r="O23" s="67"/>
      <c r="P23" s="67"/>
      <c r="Q23" s="68"/>
      <c r="R23" s="69">
        <f>SUM(R20:AA22)</f>
        <v>0</v>
      </c>
      <c r="S23" s="69"/>
      <c r="T23" s="69"/>
      <c r="U23" s="69"/>
      <c r="V23" s="69"/>
      <c r="W23" s="69"/>
      <c r="X23" s="69"/>
      <c r="Y23" s="69"/>
      <c r="Z23" s="69"/>
      <c r="AA23" s="69"/>
    </row>
  </sheetData>
  <sheetProtection formatRows="0" insertRows="0" deleteRows="0" selectLockedCells="1"/>
  <dataConsolidate/>
  <mergeCells count="35">
    <mergeCell ref="R19:AA19"/>
    <mergeCell ref="R20:AA20"/>
    <mergeCell ref="A23:J23"/>
    <mergeCell ref="K23:Q23"/>
    <mergeCell ref="K21:Q21"/>
    <mergeCell ref="K22:Q22"/>
    <mergeCell ref="R21:AA21"/>
    <mergeCell ref="R22:AA22"/>
    <mergeCell ref="R23:AA23"/>
    <mergeCell ref="E21:F21"/>
    <mergeCell ref="E22:F22"/>
    <mergeCell ref="A21:D21"/>
    <mergeCell ref="A22:D22"/>
    <mergeCell ref="G21:J21"/>
    <mergeCell ref="G22:J22"/>
    <mergeCell ref="E20:F20"/>
    <mergeCell ref="A20:D20"/>
    <mergeCell ref="A18:Q18"/>
    <mergeCell ref="A19:J19"/>
    <mergeCell ref="K19:Q19"/>
    <mergeCell ref="K20:Q20"/>
    <mergeCell ref="G20:J20"/>
    <mergeCell ref="R18:AA18"/>
    <mergeCell ref="A3:AB3"/>
    <mergeCell ref="A12:U12"/>
    <mergeCell ref="V12:AA12"/>
    <mergeCell ref="A4:AB4"/>
    <mergeCell ref="N6:P6"/>
    <mergeCell ref="V6:AA6"/>
    <mergeCell ref="V11:AA11"/>
    <mergeCell ref="A11:U11"/>
    <mergeCell ref="A9:U9"/>
    <mergeCell ref="V9:AA9"/>
    <mergeCell ref="A10:U10"/>
    <mergeCell ref="V10:AA10"/>
  </mergeCells>
  <phoneticPr fontId="6"/>
  <conditionalFormatting sqref="V6:AA6">
    <cfRule type="expression" dxfId="8" priority="21">
      <formula>#REF!=""</formula>
    </cfRule>
  </conditionalFormatting>
  <pageMargins left="1.4173228346456694" right="0.70866141732283472" top="0.74803149606299213" bottom="0.35433070866141736" header="0.31496062992125984" footer="0.31496062992125984"/>
  <pageSetup paperSize="9" scale="105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C073-DE16-42AB-B0A6-A576E078A449}">
  <dimension ref="A1:CQ23"/>
  <sheetViews>
    <sheetView showGridLines="0" view="pageBreakPreview" topLeftCell="A7" zoomScaleNormal="130" zoomScaleSheetLayoutView="100" workbookViewId="0">
      <selection activeCell="R20" sqref="R20:AA20"/>
    </sheetView>
  </sheetViews>
  <sheetFormatPr defaultColWidth="0" defaultRowHeight="13" x14ac:dyDescent="0.2"/>
  <cols>
    <col min="1" max="20" width="2.453125" style="16" customWidth="1"/>
    <col min="21" max="21" width="6.08984375" style="16" customWidth="1"/>
    <col min="22" max="22" width="1.6328125" style="16" customWidth="1"/>
    <col min="23" max="23" width="1.1796875" style="16" customWidth="1"/>
    <col min="24" max="24" width="1.81640625" style="16" customWidth="1"/>
    <col min="25" max="26" width="2.453125" style="16" customWidth="1"/>
    <col min="27" max="27" width="1.08984375" style="16" customWidth="1"/>
    <col min="28" max="28" width="3.08984375" style="16" customWidth="1"/>
    <col min="29" max="36" width="2.08984375" style="16" hidden="1" customWidth="1"/>
    <col min="37" max="16384" width="9.08984375" style="16" hidden="1"/>
  </cols>
  <sheetData>
    <row r="1" spans="1:28" ht="19.5" customHeight="1" x14ac:dyDescent="0.2">
      <c r="A1" s="28"/>
      <c r="X1" s="16" t="s">
        <v>26</v>
      </c>
      <c r="AA1" s="17"/>
    </row>
    <row r="2" spans="1:28" ht="19.5" customHeight="1" x14ac:dyDescent="0.2">
      <c r="A2" s="28"/>
      <c r="AA2" s="17"/>
    </row>
    <row r="3" spans="1:28" ht="19.5" customHeight="1" x14ac:dyDescent="0.2">
      <c r="A3" s="30" t="s">
        <v>59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25.5" customHeight="1" x14ac:dyDescent="0.2">
      <c r="A4" s="30" t="s">
        <v>33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19.5" customHeight="1" x14ac:dyDescent="0.2">
      <c r="A5" s="19"/>
    </row>
    <row r="6" spans="1:28" ht="19.5" customHeight="1" x14ac:dyDescent="0.2">
      <c r="G6" s="20"/>
      <c r="N6" s="36" t="s">
        <v>27</v>
      </c>
      <c r="O6" s="36"/>
      <c r="P6" s="36"/>
      <c r="Q6" s="21"/>
      <c r="R6" s="21"/>
      <c r="S6" s="21"/>
      <c r="T6" s="21"/>
      <c r="U6" s="21"/>
      <c r="V6" s="37"/>
      <c r="W6" s="37"/>
      <c r="X6" s="37"/>
      <c r="Y6" s="37"/>
      <c r="Z6" s="37"/>
      <c r="AA6" s="37"/>
    </row>
    <row r="7" spans="1:28" ht="19.5" customHeight="1" x14ac:dyDescent="0.2">
      <c r="A7" s="22"/>
    </row>
    <row r="8" spans="1:28" ht="19.5" customHeight="1" x14ac:dyDescent="0.2">
      <c r="A8" s="16" t="s">
        <v>52</v>
      </c>
      <c r="AA8" s="17" t="s">
        <v>0</v>
      </c>
    </row>
    <row r="9" spans="1:28" ht="19.5" customHeight="1" x14ac:dyDescent="0.2">
      <c r="A9" s="41" t="s">
        <v>51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3">
        <f>K23</f>
        <v>300000</v>
      </c>
      <c r="W9" s="44"/>
      <c r="X9" s="44"/>
      <c r="Y9" s="44"/>
      <c r="Z9" s="44"/>
      <c r="AA9" s="45"/>
      <c r="AB9" s="23"/>
    </row>
    <row r="10" spans="1:28" ht="19.5" customHeight="1" x14ac:dyDescent="0.2">
      <c r="A10" s="46" t="s">
        <v>58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>
        <f>R23</f>
        <v>231000.00000000003</v>
      </c>
      <c r="W10" s="44"/>
      <c r="X10" s="44"/>
      <c r="Y10" s="44"/>
      <c r="Z10" s="44"/>
      <c r="AA10" s="45"/>
      <c r="AB10" s="23"/>
    </row>
    <row r="11" spans="1:28" ht="19.5" customHeight="1" x14ac:dyDescent="0.2">
      <c r="A11" s="41" t="s">
        <v>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38">
        <f>(V9+V10)/2</f>
        <v>265500</v>
      </c>
      <c r="W11" s="39"/>
      <c r="X11" s="39"/>
      <c r="Y11" s="39"/>
      <c r="Z11" s="39"/>
      <c r="AA11" s="40"/>
      <c r="AB11" s="23"/>
    </row>
    <row r="12" spans="1:28" ht="19.5" customHeight="1" x14ac:dyDescent="0.2">
      <c r="A12" s="31" t="s">
        <v>41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 t="str">
        <f>IF(V11&gt;=200000,"200,000",V11)</f>
        <v>200,000</v>
      </c>
      <c r="W12" s="34"/>
      <c r="X12" s="34"/>
      <c r="Y12" s="34"/>
      <c r="Z12" s="34"/>
      <c r="AA12" s="35"/>
      <c r="AB12" s="23"/>
    </row>
    <row r="14" spans="1:28" x14ac:dyDescent="0.2">
      <c r="A14" s="16" t="s">
        <v>29</v>
      </c>
    </row>
    <row r="18" spans="1:95" ht="19.5" customHeight="1" x14ac:dyDescent="0.2">
      <c r="A18" s="29" t="s">
        <v>56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 t="s">
        <v>57</v>
      </c>
      <c r="S18" s="29"/>
      <c r="T18" s="29"/>
      <c r="U18" s="29"/>
      <c r="V18" s="29"/>
      <c r="W18" s="29"/>
      <c r="X18" s="29"/>
      <c r="Y18" s="29"/>
      <c r="Z18" s="29"/>
      <c r="AA18" s="29"/>
    </row>
    <row r="19" spans="1:95" ht="19.5" customHeight="1" x14ac:dyDescent="0.2">
      <c r="A19" s="50" t="s">
        <v>55</v>
      </c>
      <c r="B19" s="51"/>
      <c r="C19" s="51"/>
      <c r="D19" s="51"/>
      <c r="E19" s="51"/>
      <c r="F19" s="51"/>
      <c r="G19" s="51"/>
      <c r="H19" s="51"/>
      <c r="I19" s="51"/>
      <c r="J19" s="52"/>
      <c r="K19" s="53" t="s">
        <v>44</v>
      </c>
      <c r="L19" s="54"/>
      <c r="M19" s="54"/>
      <c r="N19" s="54"/>
      <c r="O19" s="54"/>
      <c r="P19" s="54"/>
      <c r="Q19" s="55"/>
      <c r="R19" s="61" t="s">
        <v>53</v>
      </c>
      <c r="S19" s="61"/>
      <c r="T19" s="61"/>
      <c r="U19" s="61"/>
      <c r="V19" s="61"/>
      <c r="W19" s="61"/>
      <c r="X19" s="61"/>
      <c r="Y19" s="61"/>
      <c r="Z19" s="61"/>
      <c r="AA19" s="61"/>
    </row>
    <row r="20" spans="1:95" s="26" customFormat="1" ht="26.15" customHeight="1" x14ac:dyDescent="0.2">
      <c r="A20" s="48">
        <v>50000</v>
      </c>
      <c r="B20" s="49"/>
      <c r="C20" s="49"/>
      <c r="D20" s="49"/>
      <c r="E20" s="59" t="s">
        <v>54</v>
      </c>
      <c r="F20" s="59"/>
      <c r="G20" s="59">
        <v>6</v>
      </c>
      <c r="H20" s="59"/>
      <c r="I20" s="59"/>
      <c r="J20" s="60"/>
      <c r="K20" s="56">
        <f>A20*G20</f>
        <v>300000</v>
      </c>
      <c r="L20" s="57"/>
      <c r="M20" s="57"/>
      <c r="N20" s="57"/>
      <c r="O20" s="57"/>
      <c r="P20" s="57"/>
      <c r="Q20" s="58"/>
      <c r="R20" s="62">
        <f>A20*12*0.35*1.1</f>
        <v>231000.00000000003</v>
      </c>
      <c r="S20" s="62"/>
      <c r="T20" s="62"/>
      <c r="U20" s="62"/>
      <c r="V20" s="62"/>
      <c r="W20" s="62"/>
      <c r="X20" s="62"/>
      <c r="Y20" s="62"/>
      <c r="Z20" s="62"/>
      <c r="AA20" s="62"/>
      <c r="AB20" s="16"/>
      <c r="CN20" s="26" t="str">
        <f>IF($A20="",IF(OR($G20&lt;&gt;"",#REF!&lt;&gt;"",$V20&gt;0),"×","〇"),"〇")</f>
        <v>〇</v>
      </c>
      <c r="CO20" s="26" t="str">
        <f>IF($G20="",IF(OR($A20&lt;&gt;"",#REF!&lt;&gt;"",$V20&gt;0),"×","〇"),"〇")</f>
        <v>〇</v>
      </c>
      <c r="CP20" s="26" t="e">
        <f>IF(#REF!="",IF(OR($A20&lt;&gt;"",$G20&lt;&gt;"",$V20&gt;0),"×","〇"),"〇")</f>
        <v>#REF!</v>
      </c>
      <c r="CQ20" s="26" t="e">
        <f>IF($V20&lt;1,IF(OR($A20&lt;&gt;"",$G20&lt;&gt;"",#REF!&lt;&gt;""),"×","〇"),"〇")</f>
        <v>#REF!</v>
      </c>
    </row>
    <row r="21" spans="1:95" s="26" customFormat="1" ht="26.15" customHeight="1" x14ac:dyDescent="0.2">
      <c r="A21" s="48"/>
      <c r="B21" s="49"/>
      <c r="C21" s="49"/>
      <c r="D21" s="49"/>
      <c r="E21" s="59" t="s">
        <v>54</v>
      </c>
      <c r="F21" s="59"/>
      <c r="G21" s="59"/>
      <c r="H21" s="59"/>
      <c r="I21" s="59"/>
      <c r="J21" s="60"/>
      <c r="K21" s="56">
        <f t="shared" ref="K21:K22" si="0">A21*G21</f>
        <v>0</v>
      </c>
      <c r="L21" s="57"/>
      <c r="M21" s="57"/>
      <c r="N21" s="57"/>
      <c r="O21" s="57"/>
      <c r="P21" s="57"/>
      <c r="Q21" s="58"/>
      <c r="R21" s="62">
        <f t="shared" ref="R21:R22" si="1">A21*12*0.35*1.1</f>
        <v>0</v>
      </c>
      <c r="S21" s="62"/>
      <c r="T21" s="62"/>
      <c r="U21" s="62"/>
      <c r="V21" s="62"/>
      <c r="W21" s="62"/>
      <c r="X21" s="62"/>
      <c r="Y21" s="62"/>
      <c r="Z21" s="62"/>
      <c r="AA21" s="62"/>
      <c r="AB21" s="16"/>
      <c r="CN21" s="26" t="e">
        <f>IF($A21="",IF(OR($G21&lt;&gt;"",#REF!&lt;&gt;"",$V21&gt;0),"×","〇"),"〇")</f>
        <v>#REF!</v>
      </c>
      <c r="CO21" s="26" t="e">
        <f>IF($G21="",IF(OR($A21&lt;&gt;"",#REF!&lt;&gt;"",$V21&gt;0),"×","〇"),"〇")</f>
        <v>#REF!</v>
      </c>
      <c r="CP21" s="26" t="e">
        <f>IF(#REF!="",IF(OR($A21&lt;&gt;"",$G21&lt;&gt;"",$V21&gt;0),"×","〇"),"〇")</f>
        <v>#REF!</v>
      </c>
      <c r="CQ21" s="26" t="e">
        <f>IF($V21&lt;1,IF(OR($A21&lt;&gt;"",$G21&lt;&gt;"",#REF!&lt;&gt;""),"×","〇"),"〇")</f>
        <v>#REF!</v>
      </c>
    </row>
    <row r="22" spans="1:95" s="26" customFormat="1" ht="26.15" customHeight="1" x14ac:dyDescent="0.2">
      <c r="A22" s="48"/>
      <c r="B22" s="49"/>
      <c r="C22" s="49"/>
      <c r="D22" s="49"/>
      <c r="E22" s="59" t="s">
        <v>54</v>
      </c>
      <c r="F22" s="59"/>
      <c r="G22" s="59"/>
      <c r="H22" s="59"/>
      <c r="I22" s="59"/>
      <c r="J22" s="60"/>
      <c r="K22" s="56">
        <f t="shared" si="0"/>
        <v>0</v>
      </c>
      <c r="L22" s="57"/>
      <c r="M22" s="57"/>
      <c r="N22" s="57"/>
      <c r="O22" s="57"/>
      <c r="P22" s="57"/>
      <c r="Q22" s="58"/>
      <c r="R22" s="62">
        <f t="shared" si="1"/>
        <v>0</v>
      </c>
      <c r="S22" s="62"/>
      <c r="T22" s="62"/>
      <c r="U22" s="62"/>
      <c r="V22" s="62"/>
      <c r="W22" s="62"/>
      <c r="X22" s="62"/>
      <c r="Y22" s="62"/>
      <c r="Z22" s="62"/>
      <c r="AA22" s="62"/>
      <c r="AB22" s="16"/>
      <c r="CN22" s="26" t="e">
        <f>IF($A22="",IF(OR($G22&lt;&gt;"",#REF!&lt;&gt;"",$V22&gt;0),"×","〇"),"〇")</f>
        <v>#REF!</v>
      </c>
      <c r="CO22" s="26" t="e">
        <f>IF($G22="",IF(OR($A22&lt;&gt;"",#REF!&lt;&gt;"",$V22&gt;0),"×","〇"),"〇")</f>
        <v>#REF!</v>
      </c>
      <c r="CP22" s="26" t="e">
        <f>IF(#REF!="",IF(OR($A22&lt;&gt;"",$G22&lt;&gt;"",$V22&gt;0),"×","〇"),"〇")</f>
        <v>#REF!</v>
      </c>
      <c r="CQ22" s="26" t="e">
        <f>IF($V22&lt;1,IF(OR($A22&lt;&gt;"",$G22&lt;&gt;"",#REF!&lt;&gt;""),"×","〇"),"〇")</f>
        <v>#REF!</v>
      </c>
    </row>
    <row r="23" spans="1:95" ht="19.5" customHeight="1" x14ac:dyDescent="0.2">
      <c r="A23" s="63" t="s">
        <v>49</v>
      </c>
      <c r="B23" s="64"/>
      <c r="C23" s="64"/>
      <c r="D23" s="64"/>
      <c r="E23" s="64"/>
      <c r="F23" s="64"/>
      <c r="G23" s="64"/>
      <c r="H23" s="64"/>
      <c r="I23" s="64"/>
      <c r="J23" s="65"/>
      <c r="K23" s="66">
        <f>SUM(K20:Q22)</f>
        <v>300000</v>
      </c>
      <c r="L23" s="67"/>
      <c r="M23" s="67"/>
      <c r="N23" s="67"/>
      <c r="O23" s="67"/>
      <c r="P23" s="67"/>
      <c r="Q23" s="68"/>
      <c r="R23" s="69">
        <f>SUM(R20:AA22)</f>
        <v>231000.00000000003</v>
      </c>
      <c r="S23" s="69"/>
      <c r="T23" s="69"/>
      <c r="U23" s="69"/>
      <c r="V23" s="69"/>
      <c r="W23" s="69"/>
      <c r="X23" s="69"/>
      <c r="Y23" s="69"/>
      <c r="Z23" s="69"/>
      <c r="AA23" s="69"/>
    </row>
  </sheetData>
  <sheetProtection formatRows="0" insertRows="0" deleteRows="0" selectLockedCells="1"/>
  <dataConsolidate/>
  <mergeCells count="35">
    <mergeCell ref="A23:J23"/>
    <mergeCell ref="K23:Q23"/>
    <mergeCell ref="R23:AA23"/>
    <mergeCell ref="A21:D21"/>
    <mergeCell ref="E21:F21"/>
    <mergeCell ref="G21:J21"/>
    <mergeCell ref="K21:Q21"/>
    <mergeCell ref="R21:AA21"/>
    <mergeCell ref="A22:D22"/>
    <mergeCell ref="E22:F22"/>
    <mergeCell ref="G22:J22"/>
    <mergeCell ref="K22:Q22"/>
    <mergeCell ref="R22:AA22"/>
    <mergeCell ref="A18:Q18"/>
    <mergeCell ref="R18:AA18"/>
    <mergeCell ref="A19:J19"/>
    <mergeCell ref="K19:Q19"/>
    <mergeCell ref="R19:AA19"/>
    <mergeCell ref="A20:D20"/>
    <mergeCell ref="E20:F20"/>
    <mergeCell ref="G20:J20"/>
    <mergeCell ref="K20:Q20"/>
    <mergeCell ref="R20:AA20"/>
    <mergeCell ref="A10:U10"/>
    <mergeCell ref="V10:AA10"/>
    <mergeCell ref="A11:U11"/>
    <mergeCell ref="V11:AA11"/>
    <mergeCell ref="A12:U12"/>
    <mergeCell ref="V12:AA12"/>
    <mergeCell ref="A3:AB3"/>
    <mergeCell ref="A4:AB4"/>
    <mergeCell ref="N6:P6"/>
    <mergeCell ref="V6:AA6"/>
    <mergeCell ref="A9:U9"/>
    <mergeCell ref="V9:AA9"/>
  </mergeCells>
  <phoneticPr fontId="6"/>
  <conditionalFormatting sqref="V6:AA6">
    <cfRule type="expression" dxfId="7" priority="1">
      <formula>#REF!=""</formula>
    </cfRule>
  </conditionalFormatting>
  <pageMargins left="1.4173228346456694" right="0.70866141732283472" top="0.74803149606299213" bottom="0.35433070866141736" header="0.31496062992125984" footer="0.31496062992125984"/>
  <pageSetup paperSize="9" scale="105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34D2-ABA7-4B87-9A35-BCBE0C4D73EE}">
  <dimension ref="A1:CQ27"/>
  <sheetViews>
    <sheetView showGridLines="0" view="pageBreakPreview" zoomScale="115" zoomScaleNormal="130" zoomScaleSheetLayoutView="115" workbookViewId="0">
      <selection activeCell="A4" sqref="A4:AB4"/>
    </sheetView>
  </sheetViews>
  <sheetFormatPr defaultColWidth="0" defaultRowHeight="13" x14ac:dyDescent="0.2"/>
  <cols>
    <col min="1" max="26" width="2.453125" style="16" customWidth="1"/>
    <col min="27" max="27" width="1.08984375" style="16" customWidth="1"/>
    <col min="28" max="28" width="3.08984375" style="16" customWidth="1"/>
    <col min="29" max="36" width="2.08984375" style="16" hidden="1" customWidth="1"/>
    <col min="37" max="16384" width="9.08984375" style="16" hidden="1"/>
  </cols>
  <sheetData>
    <row r="1" spans="1:28" ht="19.5" customHeight="1" x14ac:dyDescent="0.2">
      <c r="A1" s="80" t="s">
        <v>28</v>
      </c>
      <c r="B1" s="80"/>
      <c r="C1" s="80"/>
      <c r="D1" s="80"/>
      <c r="AA1" s="17"/>
    </row>
    <row r="2" spans="1:28" ht="19.5" customHeight="1" x14ac:dyDescent="0.2">
      <c r="A2" s="18"/>
      <c r="B2" s="18"/>
      <c r="C2" s="18"/>
      <c r="D2" s="18"/>
      <c r="X2" s="16" t="s">
        <v>26</v>
      </c>
      <c r="AA2" s="17"/>
    </row>
    <row r="3" spans="1:28" ht="19.5" customHeight="1" x14ac:dyDescent="0.2">
      <c r="A3" s="28"/>
      <c r="AA3" s="17"/>
    </row>
    <row r="4" spans="1:28" ht="19.5" customHeight="1" x14ac:dyDescent="0.2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25.5" customHeight="1" x14ac:dyDescent="0.2">
      <c r="A5" s="30" t="s">
        <v>33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9.5" customHeight="1" x14ac:dyDescent="0.2">
      <c r="A6" s="19"/>
    </row>
    <row r="7" spans="1:28" ht="19.5" customHeight="1" x14ac:dyDescent="0.2">
      <c r="G7" s="20"/>
      <c r="N7" s="36" t="s">
        <v>27</v>
      </c>
      <c r="O7" s="36"/>
      <c r="P7" s="36"/>
      <c r="Q7" s="21"/>
      <c r="R7" s="21"/>
      <c r="S7" s="21"/>
      <c r="T7" s="21"/>
      <c r="U7" s="21"/>
      <c r="V7" s="37"/>
      <c r="W7" s="37"/>
      <c r="X7" s="37"/>
      <c r="Y7" s="37"/>
      <c r="Z7" s="37"/>
      <c r="AA7" s="37"/>
    </row>
    <row r="8" spans="1:28" ht="19.5" customHeight="1" x14ac:dyDescent="0.2">
      <c r="A8" s="22"/>
    </row>
    <row r="9" spans="1:28" ht="19.5" customHeight="1" x14ac:dyDescent="0.2">
      <c r="AA9" s="17" t="s">
        <v>0</v>
      </c>
    </row>
    <row r="10" spans="1:28" ht="19.5" customHeight="1" x14ac:dyDescent="0.2">
      <c r="A10" s="74" t="s">
        <v>42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6"/>
      <c r="V10" s="81" t="s">
        <v>31</v>
      </c>
      <c r="W10" s="82"/>
      <c r="X10" s="82"/>
      <c r="Y10" s="82"/>
      <c r="Z10" s="82"/>
      <c r="AA10" s="83"/>
      <c r="AB10" s="23"/>
    </row>
    <row r="11" spans="1:28" ht="19.5" customHeight="1" x14ac:dyDescent="0.2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/>
      <c r="V11" s="84"/>
      <c r="W11" s="85"/>
      <c r="X11" s="85"/>
      <c r="Y11" s="85"/>
      <c r="Z11" s="85"/>
      <c r="AA11" s="86"/>
      <c r="AB11" s="23"/>
    </row>
    <row r="12" spans="1:28" ht="19.5" customHeight="1" x14ac:dyDescent="0.2">
      <c r="A12" s="70" t="s">
        <v>32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38">
        <f>K27</f>
        <v>2280000</v>
      </c>
      <c r="W12" s="39"/>
      <c r="X12" s="39"/>
      <c r="Y12" s="39"/>
      <c r="Z12" s="39"/>
      <c r="AA12" s="40"/>
      <c r="AB12" s="23"/>
    </row>
    <row r="13" spans="1:28" ht="19.5" customHeight="1" x14ac:dyDescent="0.2">
      <c r="A13" s="70" t="s">
        <v>39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38">
        <f>V12*0.35</f>
        <v>798000</v>
      </c>
      <c r="W13" s="39"/>
      <c r="X13" s="39"/>
      <c r="Y13" s="39"/>
      <c r="Z13" s="39"/>
      <c r="AA13" s="40"/>
      <c r="AB13" s="23"/>
    </row>
    <row r="14" spans="1:28" ht="19.5" customHeight="1" x14ac:dyDescent="0.2">
      <c r="A14" s="70" t="s">
        <v>40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38">
        <f>V13/2</f>
        <v>399000</v>
      </c>
      <c r="W14" s="39"/>
      <c r="X14" s="39"/>
      <c r="Y14" s="39"/>
      <c r="Z14" s="39"/>
      <c r="AA14" s="40"/>
      <c r="AB14" s="23"/>
    </row>
    <row r="15" spans="1:28" ht="19.5" customHeight="1" x14ac:dyDescent="0.2">
      <c r="A15" s="72" t="s">
        <v>41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33" t="str">
        <f>IF(V14&gt;=200000,"200,000",V14)</f>
        <v>200,000</v>
      </c>
      <c r="W15" s="34"/>
      <c r="X15" s="34"/>
      <c r="Y15" s="34"/>
      <c r="Z15" s="34"/>
      <c r="AA15" s="35"/>
      <c r="AB15" s="23"/>
    </row>
    <row r="17" spans="1:95" x14ac:dyDescent="0.2">
      <c r="A17" s="16" t="s">
        <v>29</v>
      </c>
    </row>
    <row r="21" spans="1:95" x14ac:dyDescent="0.2">
      <c r="A21" s="16" t="s">
        <v>43</v>
      </c>
    </row>
    <row r="22" spans="1:95" ht="19.5" customHeight="1" x14ac:dyDescent="0.2">
      <c r="A22" s="88" t="s">
        <v>48</v>
      </c>
      <c r="B22" s="89"/>
      <c r="C22" s="89"/>
      <c r="D22" s="89"/>
      <c r="E22" s="89"/>
      <c r="F22" s="89"/>
      <c r="G22" s="89"/>
      <c r="H22" s="89"/>
      <c r="I22" s="89"/>
      <c r="J22" s="90"/>
      <c r="K22" s="95" t="s">
        <v>44</v>
      </c>
      <c r="L22" s="96"/>
      <c r="M22" s="96"/>
      <c r="N22" s="96"/>
      <c r="O22" s="96"/>
      <c r="P22" s="96"/>
      <c r="Q22" s="97"/>
      <c r="R22" s="24"/>
      <c r="S22" s="24"/>
      <c r="T22" s="24"/>
      <c r="U22" s="24"/>
      <c r="V22" s="105"/>
      <c r="W22" s="105"/>
      <c r="X22" s="105"/>
      <c r="Y22" s="105"/>
      <c r="Z22" s="105"/>
      <c r="AA22" s="105"/>
    </row>
    <row r="23" spans="1:95" ht="19.5" customHeight="1" x14ac:dyDescent="0.2">
      <c r="A23" s="91"/>
      <c r="B23" s="92"/>
      <c r="C23" s="92"/>
      <c r="D23" s="92"/>
      <c r="E23" s="92"/>
      <c r="F23" s="92"/>
      <c r="G23" s="92"/>
      <c r="H23" s="92"/>
      <c r="I23" s="92"/>
      <c r="J23" s="93"/>
      <c r="K23" s="98"/>
      <c r="L23" s="99"/>
      <c r="M23" s="99"/>
      <c r="N23" s="99"/>
      <c r="O23" s="99"/>
      <c r="P23" s="99"/>
      <c r="Q23" s="100"/>
      <c r="R23" s="24"/>
      <c r="S23" s="24"/>
      <c r="T23" s="24"/>
      <c r="U23" s="24"/>
      <c r="V23" s="105"/>
      <c r="W23" s="105"/>
      <c r="X23" s="105"/>
      <c r="Y23" s="105"/>
      <c r="Z23" s="105"/>
      <c r="AA23" s="105"/>
    </row>
    <row r="24" spans="1:95" s="26" customFormat="1" ht="26.15" customHeight="1" x14ac:dyDescent="0.2">
      <c r="A24" s="94" t="s">
        <v>45</v>
      </c>
      <c r="B24" s="59"/>
      <c r="C24" s="59"/>
      <c r="D24" s="59"/>
      <c r="E24" s="59"/>
      <c r="F24" s="59"/>
      <c r="G24" s="59"/>
      <c r="H24" s="59"/>
      <c r="I24" s="59"/>
      <c r="J24" s="60"/>
      <c r="K24" s="56">
        <v>1200000</v>
      </c>
      <c r="L24" s="57"/>
      <c r="M24" s="57"/>
      <c r="N24" s="57"/>
      <c r="O24" s="57"/>
      <c r="P24" s="57"/>
      <c r="Q24" s="58"/>
      <c r="R24" s="25"/>
      <c r="S24" s="25"/>
      <c r="T24" s="25"/>
      <c r="U24" s="25"/>
      <c r="V24" s="104"/>
      <c r="W24" s="104"/>
      <c r="X24" s="104"/>
      <c r="Y24" s="104"/>
      <c r="Z24" s="104"/>
      <c r="AA24" s="104"/>
      <c r="AB24" s="16"/>
      <c r="CN24" s="26" t="str">
        <f>IF($A24="",IF(OR($G24&lt;&gt;"",#REF!&lt;&gt;"",$V24&gt;0),"×","〇"),"〇")</f>
        <v>〇</v>
      </c>
      <c r="CO24" s="26" t="e">
        <f>IF($G24="",IF(OR($A24&lt;&gt;"",#REF!&lt;&gt;"",$V24&gt;0),"×","〇"),"〇")</f>
        <v>#REF!</v>
      </c>
      <c r="CP24" s="26" t="e">
        <f>IF(#REF!="",IF(OR($A24&lt;&gt;"",$G24&lt;&gt;"",$V24&gt;0),"×","〇"),"〇")</f>
        <v>#REF!</v>
      </c>
      <c r="CQ24" s="26" t="e">
        <f>IF($V24&lt;1,IF(OR($A24&lt;&gt;"",$G24&lt;&gt;"",#REF!&lt;&gt;""),"×","〇"),"〇")</f>
        <v>#REF!</v>
      </c>
    </row>
    <row r="25" spans="1:95" s="26" customFormat="1" ht="26.15" customHeight="1" x14ac:dyDescent="0.2">
      <c r="A25" s="94" t="s">
        <v>46</v>
      </c>
      <c r="B25" s="59"/>
      <c r="C25" s="59"/>
      <c r="D25" s="59"/>
      <c r="E25" s="59"/>
      <c r="F25" s="59"/>
      <c r="G25" s="59"/>
      <c r="H25" s="59"/>
      <c r="I25" s="59"/>
      <c r="J25" s="60"/>
      <c r="K25" s="56">
        <v>600000</v>
      </c>
      <c r="L25" s="57"/>
      <c r="M25" s="57"/>
      <c r="N25" s="57"/>
      <c r="O25" s="57"/>
      <c r="P25" s="57"/>
      <c r="Q25" s="58"/>
      <c r="R25" s="25"/>
      <c r="S25" s="25"/>
      <c r="T25" s="25"/>
      <c r="U25" s="25"/>
      <c r="V25" s="104"/>
      <c r="W25" s="104"/>
      <c r="X25" s="104"/>
      <c r="Y25" s="104"/>
      <c r="Z25" s="104"/>
      <c r="AA25" s="104"/>
      <c r="AB25" s="16"/>
      <c r="CN25" s="26" t="str">
        <f>IF($A25="",IF(OR($G25&lt;&gt;"",#REF!&lt;&gt;"",$V25&gt;0),"×","〇"),"〇")</f>
        <v>〇</v>
      </c>
      <c r="CO25" s="26" t="e">
        <f>IF($G25="",IF(OR($A25&lt;&gt;"",#REF!&lt;&gt;"",$V25&gt;0),"×","〇"),"〇")</f>
        <v>#REF!</v>
      </c>
      <c r="CP25" s="26" t="e">
        <f>IF(#REF!="",IF(OR($A25&lt;&gt;"",$G25&lt;&gt;"",$V25&gt;0),"×","〇"),"〇")</f>
        <v>#REF!</v>
      </c>
      <c r="CQ25" s="26" t="e">
        <f>IF($V25&lt;1,IF(OR($A25&lt;&gt;"",$G25&lt;&gt;"",#REF!&lt;&gt;""),"×","〇"),"〇")</f>
        <v>#REF!</v>
      </c>
    </row>
    <row r="26" spans="1:95" s="26" customFormat="1" ht="26.15" customHeight="1" x14ac:dyDescent="0.2">
      <c r="A26" s="94" t="s">
        <v>47</v>
      </c>
      <c r="B26" s="59"/>
      <c r="C26" s="59"/>
      <c r="D26" s="59"/>
      <c r="E26" s="59"/>
      <c r="F26" s="59"/>
      <c r="G26" s="59"/>
      <c r="H26" s="59"/>
      <c r="I26" s="59"/>
      <c r="J26" s="60"/>
      <c r="K26" s="56">
        <v>480000</v>
      </c>
      <c r="L26" s="57"/>
      <c r="M26" s="57"/>
      <c r="N26" s="57"/>
      <c r="O26" s="57"/>
      <c r="P26" s="57"/>
      <c r="Q26" s="58"/>
      <c r="R26" s="25"/>
      <c r="S26" s="25"/>
      <c r="T26" s="25"/>
      <c r="U26" s="25"/>
      <c r="V26" s="104"/>
      <c r="W26" s="104"/>
      <c r="X26" s="104"/>
      <c r="Y26" s="104"/>
      <c r="Z26" s="104"/>
      <c r="AA26" s="104"/>
      <c r="AB26" s="16"/>
      <c r="CN26" s="26" t="str">
        <f>IF($A26="",IF(OR($G26&lt;&gt;"",#REF!&lt;&gt;"",$V26&gt;0),"×","〇"),"〇")</f>
        <v>〇</v>
      </c>
      <c r="CO26" s="26" t="e">
        <f>IF($G26="",IF(OR($A26&lt;&gt;"",#REF!&lt;&gt;"",$V26&gt;0),"×","〇"),"〇")</f>
        <v>#REF!</v>
      </c>
      <c r="CP26" s="26" t="e">
        <f>IF(#REF!="",IF(OR($A26&lt;&gt;"",$G26&lt;&gt;"",$V26&gt;0),"×","〇"),"〇")</f>
        <v>#REF!</v>
      </c>
      <c r="CQ26" s="26" t="e">
        <f>IF($V26&lt;1,IF(OR($A26&lt;&gt;"",$G26&lt;&gt;"",#REF!&lt;&gt;""),"×","〇"),"〇")</f>
        <v>#REF!</v>
      </c>
    </row>
    <row r="27" spans="1:95" ht="19.5" customHeight="1" x14ac:dyDescent="0.2">
      <c r="A27" s="63" t="s">
        <v>49</v>
      </c>
      <c r="B27" s="64"/>
      <c r="C27" s="64"/>
      <c r="D27" s="64"/>
      <c r="E27" s="64"/>
      <c r="F27" s="64"/>
      <c r="G27" s="64"/>
      <c r="H27" s="64"/>
      <c r="I27" s="64"/>
      <c r="J27" s="65"/>
      <c r="K27" s="101">
        <f>SUM(K24:Q26)</f>
        <v>2280000</v>
      </c>
      <c r="L27" s="102"/>
      <c r="M27" s="102"/>
      <c r="N27" s="102"/>
      <c r="O27" s="102"/>
      <c r="P27" s="102"/>
      <c r="Q27" s="103"/>
      <c r="R27" s="27"/>
      <c r="S27" s="27"/>
      <c r="T27" s="27"/>
      <c r="U27" s="27"/>
      <c r="V27" s="87"/>
      <c r="W27" s="87"/>
      <c r="X27" s="87"/>
      <c r="Y27" s="87"/>
      <c r="Z27" s="87"/>
      <c r="AA27" s="87"/>
    </row>
  </sheetData>
  <sheetProtection formatRows="0" insertRows="0" deleteRows="0" selectLockedCells="1"/>
  <dataConsolidate/>
  <mergeCells count="30">
    <mergeCell ref="V27:AA27"/>
    <mergeCell ref="A22:J23"/>
    <mergeCell ref="A24:J24"/>
    <mergeCell ref="A25:J25"/>
    <mergeCell ref="A26:J26"/>
    <mergeCell ref="K22:Q23"/>
    <mergeCell ref="K24:Q24"/>
    <mergeCell ref="K25:Q25"/>
    <mergeCell ref="K26:Q26"/>
    <mergeCell ref="A27:J27"/>
    <mergeCell ref="K27:Q27"/>
    <mergeCell ref="V25:AA25"/>
    <mergeCell ref="V26:AA26"/>
    <mergeCell ref="V22:AA23"/>
    <mergeCell ref="V24:AA24"/>
    <mergeCell ref="A1:D1"/>
    <mergeCell ref="N7:P7"/>
    <mergeCell ref="V7:AA7"/>
    <mergeCell ref="V10:AA11"/>
    <mergeCell ref="A4:AB4"/>
    <mergeCell ref="A5:AB5"/>
    <mergeCell ref="A14:U14"/>
    <mergeCell ref="V14:AA14"/>
    <mergeCell ref="A15:U15"/>
    <mergeCell ref="V15:AA15"/>
    <mergeCell ref="A10:U11"/>
    <mergeCell ref="A12:U12"/>
    <mergeCell ref="V12:AA12"/>
    <mergeCell ref="A13:U13"/>
    <mergeCell ref="V13:AA13"/>
  </mergeCells>
  <phoneticPr fontId="6"/>
  <conditionalFormatting sqref="V24:V26">
    <cfRule type="expression" dxfId="6" priority="8">
      <formula>$CQ24="×"</formula>
    </cfRule>
  </conditionalFormatting>
  <conditionalFormatting sqref="V7:AA7">
    <cfRule type="expression" dxfId="4" priority="29">
      <formula>#REF!=""</formula>
    </cfRule>
  </conditionalFormatting>
  <dataValidations count="1">
    <dataValidation type="whole" operator="greaterThanOrEqual" allowBlank="1" showInputMessage="1" showErrorMessage="1" sqref="V24:V26" xr:uid="{80B96680-3E2D-44C2-A5F8-CF824AD97558}">
      <formula1>0</formula1>
    </dataValidation>
  </dataValidations>
  <pageMargins left="1.4173228346456694" right="0.70866141732283472" top="0.74803149606299213" bottom="0.35433070866141736" header="0.31496062992125984" footer="0.31496062992125984"/>
  <pageSetup paperSize="9" orientation="portrait" r:id="rId1"/>
  <headerFooter differentFirs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9B90C6E7-54C1-4D87-B4AA-B1CBE1F6CB96}">
            <xm:f>AND(A24="⑪設備処分費",ExpenseCategoryList!$J$2="×")</xm:f>
            <x14:dxf>
              <fill>
                <patternFill>
                  <bgColor rgb="FFFFC7CE"/>
                </patternFill>
              </fill>
            </x14:dxf>
          </x14:cfRule>
          <xm:sqref>V24:V26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seFormatSheet"/>
  <dimension ref="A1:CQ20"/>
  <sheetViews>
    <sheetView showGridLines="0" topLeftCell="A13" zoomScale="130" zoomScaleNormal="130" zoomScaleSheetLayoutView="115" workbookViewId="0">
      <selection activeCell="P22" sqref="P22"/>
    </sheetView>
  </sheetViews>
  <sheetFormatPr defaultColWidth="0" defaultRowHeight="13" x14ac:dyDescent="0.2"/>
  <cols>
    <col min="1" max="26" width="2.453125" customWidth="1"/>
    <col min="27" max="27" width="1.08984375" customWidth="1"/>
    <col min="28" max="28" width="3.08984375" customWidth="1"/>
    <col min="29" max="36" width="2.08984375" hidden="1" customWidth="1"/>
    <col min="37" max="16384" width="9.08984375" hidden="1"/>
  </cols>
  <sheetData>
    <row r="1" spans="1:95" ht="19.5" customHeight="1" x14ac:dyDescent="0.2">
      <c r="A1" s="111" t="s">
        <v>28</v>
      </c>
      <c r="B1" s="111"/>
      <c r="C1" s="111"/>
      <c r="D1" s="111"/>
      <c r="AA1" s="3"/>
    </row>
    <row r="2" spans="1:95" ht="19.5" customHeight="1" x14ac:dyDescent="0.2">
      <c r="A2" s="15"/>
      <c r="B2" s="15"/>
      <c r="C2" s="15"/>
      <c r="D2" s="15"/>
      <c r="X2" t="s">
        <v>26</v>
      </c>
      <c r="AA2" s="3"/>
    </row>
    <row r="3" spans="1:95" ht="25.5" customHeight="1" x14ac:dyDescent="0.2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</row>
    <row r="4" spans="1:95" ht="19.5" customHeight="1" x14ac:dyDescent="0.2">
      <c r="A4" s="4"/>
    </row>
    <row r="5" spans="1:95" ht="19.5" customHeight="1" x14ac:dyDescent="0.2">
      <c r="G5" s="5"/>
      <c r="N5" s="36" t="s">
        <v>27</v>
      </c>
      <c r="O5" s="36"/>
      <c r="P5" s="36"/>
      <c r="Q5" s="14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95" ht="19.5" customHeight="1" x14ac:dyDescent="0.2">
      <c r="A6" s="6"/>
    </row>
    <row r="7" spans="1:95" ht="19.5" customHeight="1" x14ac:dyDescent="0.2">
      <c r="AA7" s="7" t="s">
        <v>0</v>
      </c>
    </row>
    <row r="8" spans="1:95" ht="19.5" customHeight="1" x14ac:dyDescent="0.2">
      <c r="A8" s="122" t="s">
        <v>17</v>
      </c>
      <c r="B8" s="123"/>
      <c r="C8" s="123"/>
      <c r="D8" s="123"/>
      <c r="E8" s="123"/>
      <c r="F8" s="124"/>
      <c r="G8" s="122" t="s">
        <v>30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15" t="s">
        <v>31</v>
      </c>
      <c r="W8" s="116"/>
      <c r="X8" s="116"/>
      <c r="Y8" s="116"/>
      <c r="Z8" s="116"/>
      <c r="AA8" s="117"/>
      <c r="AB8" s="13"/>
    </row>
    <row r="9" spans="1:95" ht="19.5" customHeight="1" x14ac:dyDescent="0.2">
      <c r="A9" s="125"/>
      <c r="B9" s="126"/>
      <c r="C9" s="126"/>
      <c r="D9" s="126"/>
      <c r="E9" s="126"/>
      <c r="F9" s="127"/>
      <c r="G9" s="125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7"/>
      <c r="V9" s="118"/>
      <c r="W9" s="119"/>
      <c r="X9" s="119"/>
      <c r="Y9" s="119"/>
      <c r="Z9" s="119"/>
      <c r="AA9" s="120"/>
      <c r="AB9" s="13"/>
    </row>
    <row r="10" spans="1:95" s="11" customFormat="1" ht="26.15" customHeight="1" x14ac:dyDescent="0.2">
      <c r="A10" s="128" t="s">
        <v>35</v>
      </c>
      <c r="B10" s="129"/>
      <c r="C10" s="129"/>
      <c r="D10" s="129"/>
      <c r="E10" s="129"/>
      <c r="F10" s="130"/>
      <c r="G10" s="131" t="s">
        <v>38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3"/>
      <c r="V10" s="112">
        <v>1200000</v>
      </c>
      <c r="W10" s="113"/>
      <c r="X10" s="113"/>
      <c r="Y10" s="113"/>
      <c r="Z10" s="113"/>
      <c r="AA10" s="114"/>
      <c r="AB10" s="13"/>
      <c r="CN10" s="11" t="str">
        <f>IF($A10="",IF(OR($G10&lt;&gt;"",#REF!&lt;&gt;"",$V10&gt;0),"×","〇"),"〇")</f>
        <v>〇</v>
      </c>
      <c r="CO10" s="11" t="str">
        <f>IF($G10="",IF(OR($A10&lt;&gt;"",#REF!&lt;&gt;"",$V10&gt;0),"×","〇"),"〇")</f>
        <v>〇</v>
      </c>
      <c r="CP10" s="11" t="e">
        <f>IF(#REF!="",IF(OR($A10&lt;&gt;"",$G10&lt;&gt;"",$V10&gt;0),"×","〇"),"〇")</f>
        <v>#REF!</v>
      </c>
      <c r="CQ10" s="11" t="str">
        <f>IF($V10&lt;1,IF(OR($A10&lt;&gt;"",$G10&lt;&gt;"",#REF!&lt;&gt;""),"×","〇"),"〇")</f>
        <v>〇</v>
      </c>
    </row>
    <row r="11" spans="1:95" s="11" customFormat="1" ht="26.15" customHeight="1" x14ac:dyDescent="0.2">
      <c r="A11" s="128" t="s">
        <v>35</v>
      </c>
      <c r="B11" s="129"/>
      <c r="C11" s="129"/>
      <c r="D11" s="129"/>
      <c r="E11" s="129"/>
      <c r="F11" s="130"/>
      <c r="G11" s="131" t="s">
        <v>36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3"/>
      <c r="V11" s="112">
        <v>600000</v>
      </c>
      <c r="W11" s="113"/>
      <c r="X11" s="113"/>
      <c r="Y11" s="113"/>
      <c r="Z11" s="113"/>
      <c r="AA11" s="114"/>
      <c r="AB11" s="13"/>
      <c r="CN11" s="11" t="str">
        <f>IF($A11="",IF(OR($G11&lt;&gt;"",#REF!&lt;&gt;"",$V11&gt;0),"×","〇"),"〇")</f>
        <v>〇</v>
      </c>
      <c r="CO11" s="11" t="str">
        <f>IF($G11="",IF(OR($A11&lt;&gt;"",#REF!&lt;&gt;"",$V11&gt;0),"×","〇"),"〇")</f>
        <v>〇</v>
      </c>
      <c r="CP11" s="11" t="e">
        <f>IF(#REF!="",IF(OR($A11&lt;&gt;"",$G11&lt;&gt;"",$V11&gt;0),"×","〇"),"〇")</f>
        <v>#REF!</v>
      </c>
      <c r="CQ11" s="11" t="str">
        <f>IF($V11&lt;1,IF(OR($A11&lt;&gt;"",$G11&lt;&gt;"",#REF!&lt;&gt;""),"×","〇"),"〇")</f>
        <v>〇</v>
      </c>
    </row>
    <row r="12" spans="1:95" s="11" customFormat="1" ht="26.15" customHeight="1" x14ac:dyDescent="0.2">
      <c r="A12" s="128" t="s">
        <v>35</v>
      </c>
      <c r="B12" s="129"/>
      <c r="C12" s="129"/>
      <c r="D12" s="129"/>
      <c r="E12" s="129"/>
      <c r="F12" s="130"/>
      <c r="G12" s="131" t="s">
        <v>37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3"/>
      <c r="V12" s="112">
        <v>480000</v>
      </c>
      <c r="W12" s="113"/>
      <c r="X12" s="113"/>
      <c r="Y12" s="113"/>
      <c r="Z12" s="113"/>
      <c r="AA12" s="114"/>
      <c r="AB12" s="13"/>
      <c r="CN12" s="11" t="str">
        <f>IF($A12="",IF(OR($G12&lt;&gt;"",#REF!&lt;&gt;"",$V12&gt;0),"×","〇"),"〇")</f>
        <v>〇</v>
      </c>
      <c r="CO12" s="11" t="str">
        <f>IF($G12="",IF(OR($A12&lt;&gt;"",#REF!&lt;&gt;"",$V12&gt;0),"×","〇"),"〇")</f>
        <v>〇</v>
      </c>
      <c r="CP12" s="11" t="e">
        <f>IF(#REF!="",IF(OR($A12&lt;&gt;"",$G12&lt;&gt;"",$V12&gt;0),"×","〇"),"〇")</f>
        <v>#REF!</v>
      </c>
      <c r="CQ12" s="11" t="str">
        <f>IF($V12&lt;1,IF(OR($A12&lt;&gt;"",$G12&lt;&gt;"",#REF!&lt;&gt;""),"×","〇"),"〇")</f>
        <v>〇</v>
      </c>
    </row>
    <row r="13" spans="1:95" s="11" customFormat="1" ht="26.15" customHeight="1" x14ac:dyDescent="0.2">
      <c r="A13" s="136"/>
      <c r="B13" s="137"/>
      <c r="C13" s="137"/>
      <c r="D13" s="137"/>
      <c r="E13" s="137"/>
      <c r="F13" s="138"/>
      <c r="G13" s="139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1"/>
      <c r="V13" s="142"/>
      <c r="W13" s="143"/>
      <c r="X13" s="143"/>
      <c r="Y13" s="143"/>
      <c r="Z13" s="143"/>
      <c r="AA13" s="144"/>
      <c r="AB13" s="13"/>
      <c r="CN13" s="11" t="e">
        <f>IF($A13="",IF(OR($G13&lt;&gt;"",#REF!&lt;&gt;"",$V13&gt;0),"×","〇"),"〇")</f>
        <v>#REF!</v>
      </c>
      <c r="CO13" s="11" t="e">
        <f>IF($G13="",IF(OR($A13&lt;&gt;"",#REF!&lt;&gt;"",$V13&gt;0),"×","〇"),"〇")</f>
        <v>#REF!</v>
      </c>
      <c r="CP13" s="11" t="e">
        <f>IF(#REF!="",IF(OR($A13&lt;&gt;"",$G13&lt;&gt;"",$V13&gt;0),"×","〇"),"〇")</f>
        <v>#REF!</v>
      </c>
      <c r="CQ13" s="11" t="e">
        <f>IF($V13&lt;1,IF(OR($A13&lt;&gt;"",$G13&lt;&gt;"",#REF!&lt;&gt;""),"×","〇"),"〇")</f>
        <v>#REF!</v>
      </c>
    </row>
    <row r="14" spans="1:95" s="11" customFormat="1" ht="26.15" customHeight="1" x14ac:dyDescent="0.2">
      <c r="A14" s="136"/>
      <c r="B14" s="137"/>
      <c r="C14" s="137"/>
      <c r="D14" s="137"/>
      <c r="E14" s="137"/>
      <c r="F14" s="138"/>
      <c r="G14" s="139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1"/>
      <c r="V14" s="142"/>
      <c r="W14" s="143"/>
      <c r="X14" s="143"/>
      <c r="Y14" s="143"/>
      <c r="Z14" s="143"/>
      <c r="AA14" s="144"/>
      <c r="AB14" s="13"/>
      <c r="CN14" s="11" t="e">
        <f>IF($A14="",IF(OR($G14&lt;&gt;"",#REF!&lt;&gt;"",$V14&gt;0),"×","〇"),"〇")</f>
        <v>#REF!</v>
      </c>
      <c r="CO14" s="11" t="e">
        <f>IF($G14="",IF(OR($A14&lt;&gt;"",#REF!&lt;&gt;"",$V14&gt;0),"×","〇"),"〇")</f>
        <v>#REF!</v>
      </c>
      <c r="CP14" s="11" t="e">
        <f>IF(#REF!="",IF(OR($A14&lt;&gt;"",$G14&lt;&gt;"",$V14&gt;0),"×","〇"),"〇")</f>
        <v>#REF!</v>
      </c>
      <c r="CQ14" s="11" t="e">
        <f>IF($V14&lt;1,IF(OR($A14&lt;&gt;"",$G14&lt;&gt;"",#REF!&lt;&gt;""),"×","〇"),"〇")</f>
        <v>#REF!</v>
      </c>
    </row>
    <row r="15" spans="1:95" ht="19.5" customHeight="1" x14ac:dyDescent="0.2">
      <c r="A15" s="134" t="s">
        <v>32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45">
        <f>SUM(V10:AA14)</f>
        <v>2280000</v>
      </c>
      <c r="W15" s="146"/>
      <c r="X15" s="146"/>
      <c r="Y15" s="146"/>
      <c r="Z15" s="146"/>
      <c r="AA15" s="147"/>
      <c r="AB15" s="13"/>
    </row>
    <row r="16" spans="1:95" ht="19.5" customHeight="1" x14ac:dyDescent="0.2">
      <c r="A16" s="134" t="s">
        <v>39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45">
        <f>INT(V15*0.35)</f>
        <v>798000</v>
      </c>
      <c r="W16" s="146"/>
      <c r="X16" s="146"/>
      <c r="Y16" s="146"/>
      <c r="Z16" s="146"/>
      <c r="AA16" s="147"/>
      <c r="AB16" s="13"/>
    </row>
    <row r="17" spans="1:28" ht="19.5" customHeight="1" x14ac:dyDescent="0.2">
      <c r="A17" s="134" t="s">
        <v>40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45">
        <f>V16/2</f>
        <v>399000</v>
      </c>
      <c r="W17" s="146"/>
      <c r="X17" s="146"/>
      <c r="Y17" s="146"/>
      <c r="Z17" s="146"/>
      <c r="AA17" s="147"/>
      <c r="AB17" s="13"/>
    </row>
    <row r="18" spans="1:28" ht="19.5" customHeight="1" x14ac:dyDescent="0.2">
      <c r="A18" s="106" t="s">
        <v>41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8" t="str">
        <f>IF(V17&gt;=200000,"200,000",V17)</f>
        <v>200,000</v>
      </c>
      <c r="W18" s="109"/>
      <c r="X18" s="109"/>
      <c r="Y18" s="109"/>
      <c r="Z18" s="109"/>
      <c r="AA18" s="110"/>
      <c r="AB18" s="13"/>
    </row>
    <row r="20" spans="1:28" x14ac:dyDescent="0.2">
      <c r="A20" t="s">
        <v>29</v>
      </c>
    </row>
  </sheetData>
  <sheetProtection formatRows="0" insertRows="0" deleteRows="0" selectLockedCells="1"/>
  <dataConsolidate/>
  <mergeCells count="30">
    <mergeCell ref="A17:U17"/>
    <mergeCell ref="A14:F14"/>
    <mergeCell ref="V12:AA12"/>
    <mergeCell ref="G14:U14"/>
    <mergeCell ref="V14:AA14"/>
    <mergeCell ref="V17:AA17"/>
    <mergeCell ref="V13:AA13"/>
    <mergeCell ref="V15:AA15"/>
    <mergeCell ref="A13:F13"/>
    <mergeCell ref="A12:F12"/>
    <mergeCell ref="G13:U13"/>
    <mergeCell ref="G12:U12"/>
    <mergeCell ref="A16:U16"/>
    <mergeCell ref="V16:AA16"/>
    <mergeCell ref="A18:U18"/>
    <mergeCell ref="V18:AA18"/>
    <mergeCell ref="A1:D1"/>
    <mergeCell ref="V10:AA10"/>
    <mergeCell ref="V8:AA9"/>
    <mergeCell ref="V11:AA11"/>
    <mergeCell ref="A3:AB3"/>
    <mergeCell ref="V5:AA5"/>
    <mergeCell ref="N5:P5"/>
    <mergeCell ref="A8:F9"/>
    <mergeCell ref="A10:F10"/>
    <mergeCell ref="A11:F11"/>
    <mergeCell ref="G11:U11"/>
    <mergeCell ref="G8:U9"/>
    <mergeCell ref="G10:U10"/>
    <mergeCell ref="A15:U15"/>
  </mergeCells>
  <phoneticPr fontId="6"/>
  <conditionalFormatting sqref="G10:G14">
    <cfRule type="expression" dxfId="3" priority="26">
      <formula>$CO10="×"</formula>
    </cfRule>
  </conditionalFormatting>
  <conditionalFormatting sqref="V10:V14">
    <cfRule type="expression" dxfId="2" priority="24">
      <formula>$CQ10="×"</formula>
    </cfRule>
  </conditionalFormatting>
  <conditionalFormatting sqref="V5:AA5">
    <cfRule type="expression" dxfId="0" priority="102">
      <formula>#REF!=""</formula>
    </cfRule>
  </conditionalFormatting>
  <dataValidations count="2">
    <dataValidation type="whole" operator="greaterThanOrEqual" allowBlank="1" showInputMessage="1" showErrorMessage="1" sqref="V10:V14" xr:uid="{00000000-0002-0000-0000-000001000000}">
      <formula1>0</formula1>
    </dataValidation>
    <dataValidation type="textLength" allowBlank="1" showInputMessage="1" showErrorMessage="1" sqref="G10:G14" xr:uid="{00000000-0002-0000-0000-000002000000}">
      <formula1>0</formula1>
      <formula2>100</formula2>
    </dataValidation>
  </dataValidations>
  <pageMargins left="1.4173228346456694" right="0.70866141732283472" top="0.74803149606299213" bottom="0.35433070866141736" header="0.31496062992125984" footer="0.31496062992125984"/>
  <pageSetup paperSize="9" orientation="portrait" r:id="rId1"/>
  <headerFooter differentFirs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73C41E46-2CB0-4CFA-A05E-DABAC8BAFEEF}">
            <xm:f>AND(A10="⑪設備処分費",ExpenseCategoryList!$J$2="×")</xm:f>
            <x14:dxf>
              <fill>
                <patternFill>
                  <bgColor rgb="FFFFC7CE"/>
                </patternFill>
              </fill>
            </x14:dxf>
          </x14:cfRule>
          <xm:sqref>V10:V14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ExpenseCategoryListSheet"/>
  <dimension ref="A1:K14"/>
  <sheetViews>
    <sheetView topLeftCell="B1" workbookViewId="0">
      <selection activeCell="J15" sqref="J15"/>
    </sheetView>
  </sheetViews>
  <sheetFormatPr defaultRowHeight="13" x14ac:dyDescent="0.2"/>
  <cols>
    <col min="2" max="2" width="17.08984375" bestFit="1" customWidth="1"/>
    <col min="3" max="3" width="33.90625" bestFit="1" customWidth="1"/>
    <col min="4" max="4" width="19.453125" customWidth="1"/>
    <col min="6" max="6" width="17.08984375" bestFit="1" customWidth="1"/>
    <col min="7" max="7" width="13.453125" customWidth="1"/>
    <col min="8" max="8" width="19.08984375" bestFit="1" customWidth="1"/>
    <col min="9" max="9" width="18.08984375" bestFit="1" customWidth="1"/>
    <col min="10" max="10" width="19" bestFit="1" customWidth="1"/>
    <col min="11" max="11" width="33.08984375" bestFit="1" customWidth="1"/>
  </cols>
  <sheetData>
    <row r="1" spans="1:11" x14ac:dyDescent="0.2">
      <c r="A1" s="2" t="s">
        <v>13</v>
      </c>
      <c r="B1" s="2" t="s">
        <v>14</v>
      </c>
      <c r="C1" s="2" t="s">
        <v>15</v>
      </c>
      <c r="D1" s="2" t="s">
        <v>20</v>
      </c>
      <c r="E1" s="2" t="s">
        <v>18</v>
      </c>
      <c r="F1" s="9" t="s">
        <v>21</v>
      </c>
      <c r="G1" s="2" t="s">
        <v>19</v>
      </c>
      <c r="H1" s="2" t="s">
        <v>24</v>
      </c>
      <c r="I1" s="8" t="s">
        <v>22</v>
      </c>
      <c r="J1" s="2" t="s">
        <v>23</v>
      </c>
      <c r="K1" s="2" t="s">
        <v>25</v>
      </c>
    </row>
    <row r="2" spans="1:11" x14ac:dyDescent="0.2">
      <c r="A2" s="1">
        <v>1</v>
      </c>
      <c r="B2" s="1" t="s">
        <v>16</v>
      </c>
      <c r="C2" s="1">
        <v>1</v>
      </c>
      <c r="D2" s="1">
        <f ca="1">SUM('（×）支出計画書（様式例）'!$V$10:OFFSET('（×）支出計画書（様式例）'!V15,-1,1,1,1))</f>
        <v>2280000</v>
      </c>
      <c r="E2" s="1" t="e">
        <f>IF(OR('（×）支出計画書（様式例）'!#REF!="☑",'（×）支出計画書（様式例）'!#REF!="☑"),1000000,500000)</f>
        <v>#REF!</v>
      </c>
      <c r="F2" s="1">
        <f>ROUNDDOWN('（×）支出計画書（様式例）'!V15*2/3,0)</f>
        <v>1520000</v>
      </c>
      <c r="G2" s="1" t="e">
        <f>IF(F2&gt;E2,E2,F2)</f>
        <v>#REF!</v>
      </c>
      <c r="H2" s="1">
        <f>ROUNDDOWN('（×）支出計画書（様式例）'!V15/2,0)</f>
        <v>1140000</v>
      </c>
      <c r="I2" s="1">
        <f>SUMIF('（×）支出計画書（様式例）'!A:A,"⑪設備処分費",'（×）支出計画書（様式例）'!V:V)</f>
        <v>0</v>
      </c>
      <c r="J2" s="10" t="str">
        <f>IF(I2&lt;=H2,"○","×")</f>
        <v>○</v>
      </c>
      <c r="K2" s="10" t="e">
        <f>IF(AND('（×）支出計画書（様式例）'!#REF!="☑",'（×）支出計画書（様式例）'!#REF!="☑"),"×","○")</f>
        <v>#REF!</v>
      </c>
    </row>
    <row r="3" spans="1:11" x14ac:dyDescent="0.2">
      <c r="A3" s="1">
        <v>2</v>
      </c>
      <c r="B3" s="1" t="s">
        <v>1</v>
      </c>
      <c r="C3" s="1">
        <v>1</v>
      </c>
    </row>
    <row r="4" spans="1:11" x14ac:dyDescent="0.2">
      <c r="A4" s="1">
        <v>3</v>
      </c>
      <c r="B4" s="1" t="s">
        <v>2</v>
      </c>
      <c r="C4" s="1">
        <v>1</v>
      </c>
      <c r="J4" s="12"/>
    </row>
    <row r="5" spans="1:11" x14ac:dyDescent="0.2">
      <c r="A5" s="1">
        <v>4</v>
      </c>
      <c r="B5" s="1" t="s">
        <v>3</v>
      </c>
      <c r="C5" s="1">
        <v>1</v>
      </c>
      <c r="J5" s="12"/>
    </row>
    <row r="6" spans="1:11" x14ac:dyDescent="0.2">
      <c r="A6" s="1">
        <v>5</v>
      </c>
      <c r="B6" s="1" t="s">
        <v>4</v>
      </c>
      <c r="C6" s="1">
        <v>1</v>
      </c>
    </row>
    <row r="7" spans="1:11" x14ac:dyDescent="0.2">
      <c r="A7" s="1">
        <v>6</v>
      </c>
      <c r="B7" s="1" t="s">
        <v>5</v>
      </c>
      <c r="C7" s="1">
        <v>1</v>
      </c>
    </row>
    <row r="8" spans="1:11" x14ac:dyDescent="0.2">
      <c r="A8" s="1">
        <v>7</v>
      </c>
      <c r="B8" s="1" t="s">
        <v>6</v>
      </c>
      <c r="C8" s="1">
        <v>1</v>
      </c>
    </row>
    <row r="9" spans="1:11" x14ac:dyDescent="0.2">
      <c r="A9" s="1">
        <v>8</v>
      </c>
      <c r="B9" s="1" t="s">
        <v>7</v>
      </c>
      <c r="C9" s="1">
        <v>1</v>
      </c>
    </row>
    <row r="10" spans="1:11" x14ac:dyDescent="0.2">
      <c r="A10" s="1">
        <v>9</v>
      </c>
      <c r="B10" s="1" t="s">
        <v>8</v>
      </c>
      <c r="C10" s="1">
        <v>1</v>
      </c>
    </row>
    <row r="11" spans="1:11" x14ac:dyDescent="0.2">
      <c r="A11" s="1">
        <v>10</v>
      </c>
      <c r="B11" s="1" t="s">
        <v>9</v>
      </c>
      <c r="C11" s="1">
        <v>1</v>
      </c>
    </row>
    <row r="12" spans="1:11" x14ac:dyDescent="0.2">
      <c r="A12" s="1">
        <v>11</v>
      </c>
      <c r="B12" s="1" t="s">
        <v>10</v>
      </c>
      <c r="C12" s="1">
        <v>2</v>
      </c>
    </row>
    <row r="13" spans="1:11" x14ac:dyDescent="0.2">
      <c r="A13" s="1">
        <v>12</v>
      </c>
      <c r="B13" s="1" t="s">
        <v>11</v>
      </c>
      <c r="C13" s="1">
        <v>1</v>
      </c>
    </row>
    <row r="14" spans="1:11" x14ac:dyDescent="0.2">
      <c r="A14" s="1">
        <v>13</v>
      </c>
      <c r="B14" s="1" t="s">
        <v>12</v>
      </c>
      <c r="C14" s="1">
        <v>1</v>
      </c>
    </row>
  </sheetData>
  <phoneticPr fontId="6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412D726DB42A44A8D72F1969A3025D" ma:contentTypeVersion="18" ma:contentTypeDescription="新しいドキュメントを作成します。" ma:contentTypeScope="" ma:versionID="71ed622d44e405cf4fd7b0308c381a02">
  <xsd:schema xmlns:xsd="http://www.w3.org/2001/XMLSchema" xmlns:xs="http://www.w3.org/2001/XMLSchema" xmlns:p="http://schemas.microsoft.com/office/2006/metadata/properties" xmlns:ns2="106a07a9-5d47-4c6d-a16c-6a3fd2a4ac70" xmlns:ns3="5ccf195f-0609-47dc-b420-864b4a504242" targetNamespace="http://schemas.microsoft.com/office/2006/metadata/properties" ma:root="true" ma:fieldsID="19872cfc5523d000d5834e99848cfb9d" ns2:_="" ns3:_="">
    <xsd:import namespace="106a07a9-5d47-4c6d-a16c-6a3fd2a4ac70"/>
    <xsd:import namespace="5ccf195f-0609-47dc-b420-864b4a5042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a07a9-5d47-4c6d-a16c-6a3fd2a4a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761bdbc0-bfea-40b9-90a2-4d8b50171a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f195f-0609-47dc-b420-864b4a50424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234a8b-8266-4b68-9267-f1a964b4c91b}" ma:internalName="TaxCatchAll" ma:showField="CatchAllData" ma:web="5ccf195f-0609-47dc-b420-864b4a5042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6a07a9-5d47-4c6d-a16c-6a3fd2a4ac70">
      <Terms xmlns="http://schemas.microsoft.com/office/infopath/2007/PartnerControls"/>
    </lcf76f155ced4ddcb4097134ff3c332f>
    <TaxCatchAll xmlns="5ccf195f-0609-47dc-b420-864b4a504242" xsi:nil="true"/>
  </documentManagement>
</p:properties>
</file>

<file path=customXml/itemProps1.xml><?xml version="1.0" encoding="utf-8"?>
<ds:datastoreItem xmlns:ds="http://schemas.openxmlformats.org/officeDocument/2006/customXml" ds:itemID="{0A3BD827-D71C-4E35-A7EA-DC9CFCA3AB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D0AC78-FD44-42D0-85A2-89275701B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6a07a9-5d47-4c6d-a16c-6a3fd2a4ac70"/>
    <ds:schemaRef ds:uri="5ccf195f-0609-47dc-b420-864b4a5042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E4A6BB-7956-4103-A901-6F0F02267810}">
  <ds:schemaRefs>
    <ds:schemaRef ds:uri="http://schemas.microsoft.com/office/2006/documentManagement/types"/>
    <ds:schemaRef ds:uri="106a07a9-5d47-4c6d-a16c-6a3fd2a4ac70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5ccf195f-0609-47dc-b420-864b4a504242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支出計画書（様式）</vt:lpstr>
      <vt:lpstr>支出計画書（様式例）</vt:lpstr>
      <vt:lpstr>（×）支出計画書（様式例）➁</vt:lpstr>
      <vt:lpstr>（×）支出計画書（様式例）</vt:lpstr>
      <vt:lpstr>ExpenseCategoryList</vt:lpstr>
      <vt:lpstr>'（×）支出計画書（様式例）'!Print_Area</vt:lpstr>
      <vt:lpstr>'（×）支出計画書（様式例）➁'!Print_Area</vt:lpstr>
      <vt:lpstr>'支出計画書（様式）'!Print_Area</vt:lpstr>
      <vt:lpstr>'支出計画書（様式例）'!Print_Area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</dc:creator>
  <cp:lastModifiedBy>齋藤 志織</cp:lastModifiedBy>
  <cp:lastPrinted>2025-06-27T01:56:37Z</cp:lastPrinted>
  <dcterms:created xsi:type="dcterms:W3CDTF">2020-03-24T00:10:15Z</dcterms:created>
  <dcterms:modified xsi:type="dcterms:W3CDTF">2025-06-27T01:56:39Z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0x01010008412D726DB42A44A8D72F1969A3025D</vt:lpwstr>
  </property>
  <property fmtid="{D5CDD505-2E9C-101B-9397-08002B2CF9AE}" pid="3" name="MediaServiceImageTags">
    <vt:lpwstr/>
  </property>
</Properties>
</file>